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80A6E915-9A53-49BA-969D-D5A504A10F5C}" xr6:coauthVersionLast="36" xr6:coauthVersionMax="36" xr10:uidLastSave="{00000000-0000-0000-0000-000000000000}"/>
  <bookViews>
    <workbookView xWindow="0" yWindow="0" windowWidth="28800" windowHeight="11505" activeTab="7" xr2:uid="{00000000-000D-0000-FFFF-FFFF00000000}"/>
  </bookViews>
  <sheets>
    <sheet name="TB10.1" sheetId="12" r:id="rId1"/>
    <sheet name="TB10.2 " sheetId="13" r:id="rId2"/>
    <sheet name="TB10.3" sheetId="14" r:id="rId3"/>
    <sheet name="TB10.4" sheetId="15" r:id="rId4"/>
    <sheet name="TB10.5" sheetId="1" r:id="rId5"/>
    <sheet name="TB 10.6" sheetId="5" r:id="rId6"/>
    <sheet name="TB 10.7" sheetId="9" r:id="rId7"/>
    <sheet name="TB10.8" sheetId="11" r:id="rId8"/>
  </sheets>
  <definedNames>
    <definedName name="_xlnm._FilterDatabase" localSheetId="5" hidden="1">'TB 10.6'!$A$2:$I$60</definedName>
    <definedName name="_xlnm._FilterDatabase" localSheetId="6" hidden="1">'TB 10.7'!$A$2:$J$124</definedName>
    <definedName name="_xlnm._FilterDatabase" localSheetId="4" hidden="1">'TB10.5'!$A$2:$K$131</definedName>
    <definedName name="_xlnm._FilterDatabase" localSheetId="7" hidden="1">'TB10.8'!#REF!</definedName>
    <definedName name="_xlnm.Print_Area" localSheetId="0">'TB10.1'!$A$1:$D$34</definedName>
    <definedName name="_xlnm.Print_Area" localSheetId="1">'TB10.2 '!$A$1:$M$47</definedName>
    <definedName name="_xlnm.Print_Area" localSheetId="2">'TB10.3'!$A$1:$M$15</definedName>
    <definedName name="_xlnm.Print_Area" localSheetId="4">'TB10.5'!$A$1:$K$131</definedName>
    <definedName name="_xlnm.Print_Titles" localSheetId="4">'TB10.5'!$1:$2</definedName>
    <definedName name="_xlnm.Print_Titles" localSheetId="7">'TB10.8'!$A:$B,'TB10.8'!#REF!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4" l="1"/>
  <c r="M8" i="14"/>
  <c r="M9" i="14"/>
  <c r="M10" i="14"/>
  <c r="M11" i="14"/>
  <c r="M12" i="14"/>
  <c r="M13" i="14"/>
  <c r="M14" i="14"/>
  <c r="M6" i="14"/>
  <c r="L7" i="14"/>
  <c r="L8" i="14"/>
  <c r="L9" i="14"/>
  <c r="L10" i="14"/>
  <c r="L11" i="14"/>
  <c r="L12" i="14"/>
  <c r="L13" i="14"/>
  <c r="L14" i="14"/>
  <c r="L6" i="14"/>
  <c r="L23" i="13" l="1"/>
  <c r="M23" i="13"/>
  <c r="H29" i="15" l="1"/>
  <c r="F29" i="15"/>
  <c r="F30" i="15" s="1"/>
  <c r="H18" i="15"/>
  <c r="H30" i="15" s="1"/>
  <c r="F18" i="15"/>
  <c r="K15" i="14"/>
  <c r="J15" i="14"/>
  <c r="I15" i="14"/>
  <c r="H15" i="14"/>
  <c r="G15" i="14"/>
  <c r="F15" i="14"/>
  <c r="E15" i="14"/>
  <c r="D15" i="14"/>
  <c r="M22" i="13"/>
  <c r="L22" i="13"/>
  <c r="M21" i="13"/>
  <c r="L21" i="13"/>
  <c r="M20" i="13"/>
  <c r="L20" i="13"/>
  <c r="M19" i="13"/>
  <c r="L19" i="13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11" i="13"/>
  <c r="L11" i="13"/>
  <c r="M10" i="13"/>
  <c r="L10" i="13"/>
  <c r="M9" i="13"/>
  <c r="L9" i="13"/>
  <c r="M8" i="13"/>
  <c r="L8" i="13"/>
  <c r="M7" i="13"/>
  <c r="L7" i="13"/>
  <c r="M6" i="13"/>
  <c r="L6" i="13"/>
  <c r="D33" i="12"/>
  <c r="C33" i="12"/>
  <c r="D32" i="12"/>
  <c r="C32" i="12"/>
  <c r="D31" i="12"/>
  <c r="C31" i="12"/>
  <c r="D28" i="12"/>
  <c r="C28" i="12"/>
  <c r="D19" i="12"/>
  <c r="C19" i="12"/>
  <c r="C14" i="12"/>
  <c r="C21" i="12"/>
  <c r="D20" i="12"/>
  <c r="C9" i="12"/>
  <c r="E9" i="11"/>
  <c r="E7" i="11"/>
  <c r="C7" i="11"/>
  <c r="E5" i="11"/>
  <c r="E10" i="11" s="1"/>
  <c r="C5" i="11"/>
  <c r="C10" i="11" s="1"/>
  <c r="D34" i="12" l="1"/>
  <c r="C34" i="12"/>
  <c r="M24" i="13"/>
  <c r="L24" i="13"/>
  <c r="D21" i="12"/>
  <c r="C22" i="12"/>
  <c r="M15" i="14"/>
  <c r="D22" i="12"/>
  <c r="D14" i="12"/>
  <c r="D23" i="12"/>
  <c r="L15" i="14"/>
  <c r="B15" i="14"/>
  <c r="C15" i="14"/>
  <c r="C23" i="12"/>
  <c r="C20" i="12"/>
  <c r="D9" i="12"/>
  <c r="C24" i="12" l="1"/>
  <c r="D24" i="12"/>
  <c r="E123" i="9" l="1"/>
  <c r="H60" i="5"/>
  <c r="D109" i="9" l="1"/>
  <c r="D23" i="9"/>
  <c r="D64" i="9"/>
  <c r="D79" i="9"/>
  <c r="D90" i="9"/>
  <c r="D123" i="9"/>
  <c r="E111" i="9"/>
  <c r="D111" i="9"/>
  <c r="E109" i="9"/>
  <c r="E90" i="9"/>
  <c r="E79" i="9"/>
  <c r="E64" i="9"/>
  <c r="E23" i="9"/>
  <c r="E4" i="9"/>
  <c r="D4" i="9"/>
  <c r="E60" i="5"/>
  <c r="E124" i="9" l="1"/>
  <c r="D124" i="9"/>
  <c r="A86" i="1" l="1"/>
  <c r="D140" i="1" l="1"/>
  <c r="D139" i="1"/>
  <c r="A121" i="1"/>
  <c r="A122" i="1" s="1"/>
  <c r="E112" i="1"/>
  <c r="A102" i="1"/>
  <c r="A103" i="1" s="1"/>
  <c r="A98" i="1"/>
  <c r="A99" i="1" s="1"/>
  <c r="A89" i="1"/>
  <c r="A90" i="1" s="1"/>
  <c r="A91" i="1" s="1"/>
  <c r="A92" i="1" s="1"/>
  <c r="A93" i="1" s="1"/>
  <c r="A94" i="1" s="1"/>
  <c r="A95" i="1" s="1"/>
  <c r="A84" i="1"/>
  <c r="A70" i="1"/>
  <c r="A71" i="1" s="1"/>
  <c r="A72" i="1" s="1"/>
  <c r="A73" i="1" s="1"/>
  <c r="A74" i="1" s="1"/>
  <c r="A76" i="1" s="1"/>
  <c r="A77" i="1" s="1"/>
  <c r="E53" i="1"/>
  <c r="A28" i="1"/>
  <c r="A29" i="1" s="1"/>
  <c r="A30" i="1" s="1"/>
  <c r="A31" i="1" s="1"/>
  <c r="A32" i="1" s="1"/>
  <c r="A33" i="1" s="1"/>
  <c r="A22" i="1"/>
  <c r="A23" i="1" s="1"/>
  <c r="A24" i="1" s="1"/>
  <c r="A25" i="1" s="1"/>
  <c r="A18" i="1"/>
  <c r="A10" i="1"/>
  <c r="A11" i="1" s="1"/>
  <c r="A5" i="1"/>
  <c r="A6" i="1" s="1"/>
  <c r="A110" i="1" l="1"/>
  <c r="A111" i="1" s="1"/>
  <c r="D141" i="1"/>
</calcChain>
</file>

<file path=xl/sharedStrings.xml><?xml version="1.0" encoding="utf-8"?>
<sst xmlns="http://schemas.openxmlformats.org/spreadsheetml/2006/main" count="2005" uniqueCount="558">
  <si>
    <t>Sl. No.</t>
  </si>
  <si>
    <t>State where the Block is Located</t>
  </si>
  <si>
    <t>Block Allocated</t>
  </si>
  <si>
    <t>No. of Blocks</t>
  </si>
  <si>
    <t>Extractable Reserve (Qty. in MT)</t>
  </si>
  <si>
    <t>Date of
Allotment</t>
  </si>
  <si>
    <t>Act</t>
  </si>
  <si>
    <t>Mode of Allocation</t>
  </si>
  <si>
    <t>Name of the Party</t>
  </si>
  <si>
    <t>Type of Company:
PSU(S)/PSU(C) /Pvt</t>
  </si>
  <si>
    <t>End-use
Plant</t>
  </si>
  <si>
    <t>Producing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</si>
  <si>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</si>
  <si>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</si>
  <si>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</si>
  <si>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</si>
  <si>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</si>
  <si>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</si>
  <si>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</si>
  <si>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</si>
  <si>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</si>
  <si>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</si>
  <si>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1</t>
  </si>
  <si>
    <t>Arunachal Pradesh</t>
  </si>
  <si>
    <t>Namchik Nampuk</t>
  </si>
  <si>
    <t>CMSP</t>
  </si>
  <si>
    <t>Auction</t>
  </si>
  <si>
    <t>Coal Pulz Private Ltd</t>
  </si>
  <si>
    <t>PVT</t>
  </si>
  <si>
    <t>Sale of Coal</t>
  </si>
  <si>
    <t>Assam</t>
  </si>
  <si>
    <t>Koilajan</t>
  </si>
  <si>
    <t>MMDR</t>
  </si>
  <si>
    <t>Assam Mineral Development Corp. Ltd.</t>
  </si>
  <si>
    <t>PSU(C)</t>
  </si>
  <si>
    <t>2</t>
  </si>
  <si>
    <t>Garampani</t>
  </si>
  <si>
    <t>Chhattisgarh</t>
  </si>
  <si>
    <t>Chotia</t>
  </si>
  <si>
    <t>Bharat Aluminium Company Ltd.</t>
  </si>
  <si>
    <t>NRS</t>
  </si>
  <si>
    <t>Gare Palma IV‐4</t>
  </si>
  <si>
    <t>Hindalco Industries Ltd.</t>
  </si>
  <si>
    <t>Gare‐Palma Sector‐IV/8</t>
  </si>
  <si>
    <t>Ambuja Cements Ltd.</t>
  </si>
  <si>
    <t>4-5</t>
  </si>
  <si>
    <t>Parsa East &amp; Kanta Basan</t>
  </si>
  <si>
    <t>Allotment</t>
  </si>
  <si>
    <t>Rajasthan Rajya Vidyut Utpadan Nigam Ltd.</t>
  </si>
  <si>
    <t>Power</t>
  </si>
  <si>
    <t>Talaipalli</t>
  </si>
  <si>
    <t>NTPC</t>
  </si>
  <si>
    <t>Gare Pelma Sector II</t>
  </si>
  <si>
    <t>Maharashtra State Power Generation Co Ltd.</t>
  </si>
  <si>
    <t>PSU(S)</t>
  </si>
  <si>
    <t>Gare Palma  Sector-III</t>
  </si>
  <si>
    <t>Chhattisgarh State Power Generation Co Ltd.</t>
  </si>
  <si>
    <t>Parsa</t>
  </si>
  <si>
    <t>Durgapur-II Taraimar &amp; Durgapur-II Sarya</t>
  </si>
  <si>
    <t>KPCL</t>
  </si>
  <si>
    <t>12</t>
  </si>
  <si>
    <t>Purunga</t>
  </si>
  <si>
    <t>CG Natural Resources PrivateLimited</t>
  </si>
  <si>
    <t>Gare Palma IV‐7</t>
  </si>
  <si>
    <t>Sarda Energy and Minerals Ltd.</t>
  </si>
  <si>
    <t>Gare Palma IV-1</t>
  </si>
  <si>
    <t>Jindal Power Ltd.</t>
  </si>
  <si>
    <t>Bhaskarpara</t>
  </si>
  <si>
    <t>Prakash
Industries Ltd.</t>
  </si>
  <si>
    <t>Jhigador</t>
  </si>
  <si>
    <t>CG Natural Resources Pvt. Ltd.</t>
  </si>
  <si>
    <t>Khargaon</t>
  </si>
  <si>
    <t>Gare Palma IV/6</t>
  </si>
  <si>
    <t>Jindal Steel and Power Ltd.</t>
  </si>
  <si>
    <t>Barra</t>
  </si>
  <si>
    <t>Bharat
Aluminium Company Ltd.</t>
  </si>
  <si>
    <t>Datima</t>
  </si>
  <si>
    <t>Shree Cement Limited</t>
  </si>
  <si>
    <t>Gare Palma Sector - I</t>
  </si>
  <si>
    <t>Jindal Power Limited</t>
  </si>
  <si>
    <t>Gare Palma IV/2 and Gare Palma IV/3</t>
  </si>
  <si>
    <t>24</t>
  </si>
  <si>
    <t>Sherband</t>
  </si>
  <si>
    <t>Neelkanth Coal Mining Pvt Ltd</t>
  </si>
  <si>
    <t>Chhattisgarh Total</t>
  </si>
  <si>
    <t>Jharkhand</t>
  </si>
  <si>
    <t>Tasra</t>
  </si>
  <si>
    <t>Steel Authority of India Ltd.</t>
  </si>
  <si>
    <t>Kathautia</t>
  </si>
  <si>
    <t>Lohari</t>
  </si>
  <si>
    <t>Araanya Mines Pvt. Ltd.</t>
  </si>
  <si>
    <t>Meral</t>
  </si>
  <si>
    <t>Trimula Industries Ltd.</t>
  </si>
  <si>
    <t>Moitra</t>
  </si>
  <si>
    <t>JSW Steel Ltd.</t>
  </si>
  <si>
    <t>6-7</t>
  </si>
  <si>
    <t>Chatti Bariatu, Chatti Bariatu South</t>
  </si>
  <si>
    <t>8</t>
  </si>
  <si>
    <t>Kerandari</t>
  </si>
  <si>
    <t>Pakri-Barwadih</t>
  </si>
  <si>
    <t>Badam</t>
  </si>
  <si>
    <t>Banhardih</t>
  </si>
  <si>
    <t>PVUNL</t>
  </si>
  <si>
    <t>Pachhwara Central</t>
  </si>
  <si>
    <t>Punjab State Power Corp Ltd.</t>
  </si>
  <si>
    <t>Pachhwara North</t>
  </si>
  <si>
    <t>West Bengal Power Development Corp. Ltd.</t>
  </si>
  <si>
    <t>Rajbar D &amp; E</t>
  </si>
  <si>
    <t>Tenughat Vidyut Nigam Ltd.</t>
  </si>
  <si>
    <t>Saharpur Jamarpani</t>
  </si>
  <si>
    <t>UP Rajya Vidyut Utpadan Nigam Ltd.</t>
  </si>
  <si>
    <t>Tubed</t>
  </si>
  <si>
    <t>Damodar Valley Corp.</t>
  </si>
  <si>
    <t>Ganeshpur</t>
  </si>
  <si>
    <t>GMR Chhattisgarh Energy Ltd.</t>
  </si>
  <si>
    <t>Kotre Basantpur &amp; Pachmo</t>
  </si>
  <si>
    <t>CIL</t>
  </si>
  <si>
    <t>Amarkonda Murgadangal</t>
  </si>
  <si>
    <t>Chichro Patsimal</t>
  </si>
  <si>
    <t>Tokisud North</t>
  </si>
  <si>
    <t>NMDC</t>
  </si>
  <si>
    <t>Rohne</t>
  </si>
  <si>
    <t>North Dhadu (Eastern Part)</t>
  </si>
  <si>
    <t>NTPC Miniing Ltd</t>
  </si>
  <si>
    <t>North Dhadu (Western Part)</t>
  </si>
  <si>
    <t>NLCIL</t>
  </si>
  <si>
    <t>Brahmani</t>
  </si>
  <si>
    <t>Sugia Closed Mine</t>
  </si>
  <si>
    <t>Jharkhand State Mineral Development Corp.</t>
  </si>
  <si>
    <t>Brahmadiha</t>
  </si>
  <si>
    <t>APMDCL</t>
  </si>
  <si>
    <t>Binja</t>
  </si>
  <si>
    <t>Assam Mineral Development Corporation Limited</t>
  </si>
  <si>
    <t>Rajhara North (Central &amp; Eastern)</t>
  </si>
  <si>
    <t>Fairmine Carbons Pvt. Ltd.</t>
  </si>
  <si>
    <t>Gondulpara</t>
  </si>
  <si>
    <t>Adani Enterprises Ltd.</t>
  </si>
  <si>
    <t>Urma Paharitola</t>
  </si>
  <si>
    <t>Aurobindo Reality and Infrastructure Pvt. Ltd.</t>
  </si>
  <si>
    <t>Chakla</t>
  </si>
  <si>
    <t>Jogeswar &amp; Khas Jogeswar</t>
  </si>
  <si>
    <t>South West Pinnacle Exploration Ltd.</t>
  </si>
  <si>
    <t>Rauta Closed Mine</t>
  </si>
  <si>
    <t>Shreesatya Mine Pvt. Ltd.</t>
  </si>
  <si>
    <t>Brinda &amp; Sasai</t>
  </si>
  <si>
    <t>Dalmia Cement (Bharat) Ltd.</t>
  </si>
  <si>
    <t>37</t>
  </si>
  <si>
    <t>Basantpur</t>
  </si>
  <si>
    <t>Gangaramchak Mining Pvt. Ltd..</t>
  </si>
  <si>
    <t>Jitpur</t>
  </si>
  <si>
    <t>Terra Mining Pvt. Ltd.</t>
  </si>
  <si>
    <t>Tokisud Block-II</t>
  </si>
  <si>
    <t>Twenty First Century Mining Pvt. Ltd.</t>
  </si>
  <si>
    <t>Sitanala</t>
  </si>
  <si>
    <t>JSW Steel Limited</t>
  </si>
  <si>
    <t>Choritand Tiliaya</t>
  </si>
  <si>
    <t>Rungta Metals Private Limited</t>
  </si>
  <si>
    <t>Burakhap Small Patch</t>
  </si>
  <si>
    <t>Shreesatya Mines Private Limited</t>
  </si>
  <si>
    <t>Parbatpur Central</t>
  </si>
  <si>
    <t>Patal East (Eastern Part)</t>
  </si>
  <si>
    <t>RCR Steel Works Private Limited</t>
  </si>
  <si>
    <t>Jharkhand Total</t>
  </si>
  <si>
    <t>Madhya Pradesh</t>
  </si>
  <si>
    <t>Bicharpur</t>
  </si>
  <si>
    <t>UltraTech Cement Ltd.</t>
  </si>
  <si>
    <t>Sial Ghogri</t>
  </si>
  <si>
    <t>Reliance Cement Company Pvt. Ltd.</t>
  </si>
  <si>
    <t>Bikram</t>
  </si>
  <si>
    <t>Birla Corp. Ltd.</t>
  </si>
  <si>
    <t>Brahampuri</t>
  </si>
  <si>
    <t>Amelia (North)</t>
  </si>
  <si>
    <t>Jaiprakash Power Ventures Ltd.</t>
  </si>
  <si>
    <t>Amelia</t>
  </si>
  <si>
    <t>THDC</t>
  </si>
  <si>
    <t>Moher &amp; Moher-Amlori Extn.</t>
  </si>
  <si>
    <t>Sasan Power Limited</t>
  </si>
  <si>
    <t>UMPP</t>
  </si>
  <si>
    <t>Suliyari</t>
  </si>
  <si>
    <t>Gondbahera Ujheni</t>
  </si>
  <si>
    <t>MP Natural Resources Private Limited</t>
  </si>
  <si>
    <t>Urtan North</t>
  </si>
  <si>
    <t>JMS Mining Pvt. Ltd.</t>
  </si>
  <si>
    <t>Sahapur West</t>
  </si>
  <si>
    <t>Sarda Energy And Minerals Ltd.</t>
  </si>
  <si>
    <t>Urtan</t>
  </si>
  <si>
    <t>Dhirauli</t>
  </si>
  <si>
    <t>Stratatech Mineral Resources Pvt. Ltd.</t>
  </si>
  <si>
    <t>Bandha</t>
  </si>
  <si>
    <t>EMIL Mines And Mineral Resources Ltd.</t>
  </si>
  <si>
    <t>Gotitoria (East) &amp; Gototoria (West)</t>
  </si>
  <si>
    <t>Boulder Stone Mart Pvt. Ltd..</t>
  </si>
  <si>
    <t>Gonbahera Ujheni East</t>
  </si>
  <si>
    <t>MP Natural Resources Pvt. Ltd.</t>
  </si>
  <si>
    <t>Beheraband North Ext.</t>
  </si>
  <si>
    <t>Auro Coal Pvt. Ltd.</t>
  </si>
  <si>
    <t>Maiki North</t>
  </si>
  <si>
    <t>Maiki South Mining Pvt. Ltd..</t>
  </si>
  <si>
    <t>Bandha North</t>
  </si>
  <si>
    <t>Marki Barka</t>
  </si>
  <si>
    <t>Arjuni East</t>
  </si>
  <si>
    <t>Ultratech Cement Limited</t>
  </si>
  <si>
    <t>Arjuni West</t>
  </si>
  <si>
    <t>Ganga Khanij Private Limited</t>
  </si>
  <si>
    <t>Mandla North</t>
  </si>
  <si>
    <t>Dalmia Cement (Bharat) Limited</t>
  </si>
  <si>
    <t>Marwatola –VI</t>
  </si>
  <si>
    <t>JSW Cement Limited</t>
  </si>
  <si>
    <t>Marwatola –VII</t>
  </si>
  <si>
    <t>Rama Cement Industries Private Limited</t>
  </si>
  <si>
    <t>Pathora East</t>
  </si>
  <si>
    <t>Shree Bajrang Power &amp; Ispat Ltd</t>
  </si>
  <si>
    <t>Pathora West</t>
  </si>
  <si>
    <t>Madhya Pradesh Total</t>
  </si>
  <si>
    <t>Maharashtra</t>
  </si>
  <si>
    <t>Belgaon</t>
  </si>
  <si>
    <t>Sunflag Iron and Steel Company Ltd.</t>
  </si>
  <si>
    <t>Marki Mangli III</t>
  </si>
  <si>
    <t>B.S. Ispat Ltd.</t>
  </si>
  <si>
    <t>Marki Mangli-I</t>
  </si>
  <si>
    <t>Topworth Urja and Metals Ltd.</t>
  </si>
  <si>
    <t>Baranj – I, II, III, IV, Kiloni &amp; Manora Deep</t>
  </si>
  <si>
    <t>Karnataka Power Corp. Ltd.</t>
  </si>
  <si>
    <t>11</t>
  </si>
  <si>
    <t>North West of Madheri</t>
  </si>
  <si>
    <t>MH Natural Resources Private Limited</t>
  </si>
  <si>
    <t>Marki Mangli II</t>
  </si>
  <si>
    <t>Yazdani International Pvt. Ltd.</t>
  </si>
  <si>
    <t>Takli Jena Bellora (North) &amp; Takli Jena Bellora (South)</t>
  </si>
  <si>
    <t>Aurobindo Reality And Infrastructure Pvt. Ltd.</t>
  </si>
  <si>
    <t>Gondkhari</t>
  </si>
  <si>
    <t>Adani Power Maharashtra Ltd.</t>
  </si>
  <si>
    <t>Bhivkund</t>
  </si>
  <si>
    <t>Marki Mangli-IV</t>
  </si>
  <si>
    <t>Sobhagya Mercantile Ltd.</t>
  </si>
  <si>
    <t>Ambuja Cements Limited</t>
  </si>
  <si>
    <t>Kalambi Kalmeshwar (Western Part)</t>
  </si>
  <si>
    <t>Samlok Industries Pvt. Ltd.</t>
  </si>
  <si>
    <t>Maharashtra Total</t>
  </si>
  <si>
    <t>1-2</t>
  </si>
  <si>
    <t>Odisha</t>
  </si>
  <si>
    <t>Utkal D &amp; E</t>
  </si>
  <si>
    <t>NALCO</t>
  </si>
  <si>
    <t>3</t>
  </si>
  <si>
    <t>Jamkhani</t>
  </si>
  <si>
    <t>Vedanta Ltd.</t>
  </si>
  <si>
    <t>Dulanga</t>
  </si>
  <si>
    <t>Talabira II &amp; III</t>
  </si>
  <si>
    <t>NLC</t>
  </si>
  <si>
    <t>Manoharpur &amp; Dipside of Manoharpur</t>
  </si>
  <si>
    <t>Odisha Coal &amp; Power Ltd.</t>
  </si>
  <si>
    <t>Naini</t>
  </si>
  <si>
    <t>SCCL</t>
  </si>
  <si>
    <t xml:space="preserve">Mandakini </t>
  </si>
  <si>
    <t>Talabira-I</t>
  </si>
  <si>
    <t>Utkal A</t>
  </si>
  <si>
    <t>MCL Ltd.</t>
  </si>
  <si>
    <t>Baitarni West</t>
  </si>
  <si>
    <t>Gujarat Mineral Development Corporation Ltd</t>
  </si>
  <si>
    <t>Burapahar</t>
  </si>
  <si>
    <t>Radhikapur (West)</t>
  </si>
  <si>
    <t>Kurloi (A) North</t>
  </si>
  <si>
    <t>Utkal-C</t>
  </si>
  <si>
    <t>Utkal B1 &amp; B2</t>
  </si>
  <si>
    <t>Bijahan</t>
  </si>
  <si>
    <t>Mahanadi Mines &amp; Minerals Pvt. Ltd..</t>
  </si>
  <si>
    <t>Bankhui</t>
  </si>
  <si>
    <t>Yazdani Steel and Power Ltd.</t>
  </si>
  <si>
    <t>Alaknanda</t>
  </si>
  <si>
    <t>Rungta Sons Pvt. Ltd...</t>
  </si>
  <si>
    <t>Chendipada (Revised)</t>
  </si>
  <si>
    <t>Rungta Sons Private Limited</t>
  </si>
  <si>
    <t>Sakhigopal–B Kankili</t>
  </si>
  <si>
    <t>Meenakshi West</t>
  </si>
  <si>
    <t>Hindalco Industries Ltd</t>
  </si>
  <si>
    <t>Odisha Total</t>
  </si>
  <si>
    <t>Telangana</t>
  </si>
  <si>
    <t>Tadicherla-I</t>
  </si>
  <si>
    <t>Telangana State Power Generation Corp. Ltd.</t>
  </si>
  <si>
    <t>Telangana Total</t>
  </si>
  <si>
    <t>West Bengal</t>
  </si>
  <si>
    <t>Jagannathpur B</t>
  </si>
  <si>
    <t>Powerplus Traders Pvt. Ltd.</t>
  </si>
  <si>
    <t>Barjora</t>
  </si>
  <si>
    <t>Barjora (North)</t>
  </si>
  <si>
    <t xml:space="preserve">Gangaramchak &amp; Gangaramchak  Bhadulia </t>
  </si>
  <si>
    <t xml:space="preserve">Tara (East) and Tara (West) </t>
  </si>
  <si>
    <t>9</t>
  </si>
  <si>
    <t>Trans Damodar</t>
  </si>
  <si>
    <t>The Durgapur Projects Ltd.</t>
  </si>
  <si>
    <t>10</t>
  </si>
  <si>
    <t>CESC Ltd.</t>
  </si>
  <si>
    <t>Gourangdih ABC</t>
  </si>
  <si>
    <t>West Bengal Minrel Development Corp. Ltd.</t>
  </si>
  <si>
    <t>Khagra Joydeb</t>
  </si>
  <si>
    <t>Orissa Metallurgical Industry Private Limited</t>
  </si>
  <si>
    <t>13</t>
  </si>
  <si>
    <t>East of Danagoria</t>
  </si>
  <si>
    <t>BCCL</t>
  </si>
  <si>
    <t>14</t>
  </si>
  <si>
    <t>Kasta East</t>
  </si>
  <si>
    <t>Jitusol developers Pvt. Ltd..</t>
  </si>
  <si>
    <t>All India</t>
  </si>
  <si>
    <t>Table 10.5 : State Wise Captive &amp; Commercial Coal Blocks Vested/Allocated upto 2024-25</t>
  </si>
  <si>
    <t>(12)</t>
  </si>
  <si>
    <t>(11)</t>
  </si>
  <si>
    <t>(13)</t>
  </si>
  <si>
    <t xml:space="preserve">  (GR  in MT)</t>
  </si>
  <si>
    <t>Year of Allotment</t>
  </si>
  <si>
    <t>Government
Commmercial</t>
  </si>
  <si>
    <t>Private
Commercial</t>
  </si>
  <si>
    <t>Total</t>
  </si>
  <si>
    <t>Number of
Coal Blocks</t>
  </si>
  <si>
    <t>Geological/ Extractable Reserve</t>
  </si>
  <si>
    <t>1995-96</t>
  </si>
  <si>
    <t>1997-98</t>
  </si>
  <si>
    <t>2003-04</t>
  </si>
  <si>
    <t>2005-06</t>
  </si>
  <si>
    <t>2007-08</t>
  </si>
  <si>
    <t>2008-09</t>
  </si>
  <si>
    <t>2009-10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</si>
  <si>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</si>
  <si>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</si>
  <si>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</si>
  <si>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</si>
  <si>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</si>
  <si>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</si>
  <si>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</si>
  <si>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</si>
  <si>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</si>
  <si>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</si>
  <si>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Note: Some coal blocks allocated earlier were deallocated or reallocated later on. Accordingly year-wise allocations have been modified.</t>
  </si>
  <si>
    <t>2024-25</t>
  </si>
  <si>
    <t>Table 10.2 : Year Wise and Sector Wise Captive Coal Blocks Allocated/Vested including Blocks Allotted under CMN, MMDR &amp; CM(SP) Act upto 2024-25</t>
  </si>
  <si>
    <t>-</t>
  </si>
  <si>
    <t>Arunachal Pradesh Total</t>
  </si>
  <si>
    <t>25</t>
  </si>
  <si>
    <t>Gare Palma IV/5</t>
  </si>
  <si>
    <t>27</t>
  </si>
  <si>
    <t>Ulia Gamhardih</t>
  </si>
  <si>
    <t>S M Steel and Povwer Ltd</t>
  </si>
  <si>
    <t>Kerandari BC-North</t>
  </si>
  <si>
    <t>Orissa Alloy Steel Pvt Ltd</t>
  </si>
  <si>
    <t>Gawa (East)</t>
  </si>
  <si>
    <t>Bundu</t>
  </si>
  <si>
    <t>SM Steel and Powver Ltd</t>
  </si>
  <si>
    <t>Marwatola South</t>
  </si>
  <si>
    <t>Sarai East (South)</t>
  </si>
  <si>
    <t>Mineware Advisors Pvt Ltd</t>
  </si>
  <si>
    <t>ACC Ltd</t>
  </si>
  <si>
    <t>Shreji Nuravi Coal Mining and Trading Pvt Ltd</t>
  </si>
  <si>
    <t>Baisi</t>
  </si>
  <si>
    <t>26</t>
  </si>
  <si>
    <t>Indermani Minerals India Pvt Ltd</t>
  </si>
  <si>
    <t>Babupara East</t>
  </si>
  <si>
    <t>Rungta Sons Pvt Ltd</t>
  </si>
  <si>
    <t>Dumri</t>
  </si>
  <si>
    <t>Duni Central</t>
  </si>
  <si>
    <t>Lalgarh South</t>
  </si>
  <si>
    <t>South of Damoda</t>
  </si>
  <si>
    <t>22</t>
  </si>
  <si>
    <t>23</t>
  </si>
  <si>
    <t>28</t>
  </si>
  <si>
    <t>29</t>
  </si>
  <si>
    <t>30</t>
  </si>
  <si>
    <t>31</t>
  </si>
  <si>
    <t>32</t>
  </si>
  <si>
    <t>33</t>
  </si>
  <si>
    <t>34</t>
  </si>
  <si>
    <t>35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</si>
  <si>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</si>
  <si>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</si>
  <si>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</si>
  <si>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</si>
  <si>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</si>
  <si>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</si>
  <si>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</si>
  <si>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</si>
  <si>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</si>
  <si>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</si>
  <si>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</si>
  <si>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</si>
  <si>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</si>
  <si>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</si>
  <si>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Bull Mining Private Ltd</t>
  </si>
  <si>
    <t>Bartap Revised</t>
  </si>
  <si>
    <t>NLC India Ltd</t>
  </si>
  <si>
    <t>Marki-Zari-Zamani-Adkoli</t>
  </si>
  <si>
    <t>Nilkanth Infra Mining Ltd.</t>
  </si>
  <si>
    <t>Lamatola</t>
  </si>
  <si>
    <t>West of Shahdol (South)</t>
  </si>
  <si>
    <t>Mara II Mahan</t>
  </si>
  <si>
    <t>Mahan</t>
  </si>
  <si>
    <t>JK Cements Ltd</t>
  </si>
  <si>
    <t>Mahan Energen Ltd</t>
  </si>
  <si>
    <t>Binodpur Bhabhaniganj</t>
  </si>
  <si>
    <t>JMS Mining Pvt Ltd</t>
  </si>
  <si>
    <t>16-17</t>
  </si>
  <si>
    <t>Kente Extension</t>
  </si>
  <si>
    <t>Kerwa</t>
  </si>
  <si>
    <t>Kerwa Coal Ltd</t>
  </si>
  <si>
    <t>11-12</t>
  </si>
  <si>
    <t>23-24</t>
  </si>
  <si>
    <t>Pachhwara South</t>
  </si>
  <si>
    <t>Kalyanpur Badalpara</t>
  </si>
  <si>
    <t>Haryan Power Gen</t>
  </si>
  <si>
    <t>Rabodih OCP</t>
  </si>
  <si>
    <t>20-21</t>
  </si>
  <si>
    <t>36</t>
  </si>
  <si>
    <t>38-39</t>
  </si>
  <si>
    <t>54</t>
  </si>
  <si>
    <t>55</t>
  </si>
  <si>
    <t>56</t>
  </si>
  <si>
    <t>Kudanali Lubri</t>
  </si>
  <si>
    <t>GMDC</t>
  </si>
  <si>
    <t>Machhakata(Revised)</t>
  </si>
  <si>
    <t>Sakhigopal–B Kankurhi</t>
  </si>
  <si>
    <t>TANGEDCO</t>
  </si>
  <si>
    <t>Rampia and Dipside of  Rampia</t>
  </si>
  <si>
    <t>Meenakshi</t>
  </si>
  <si>
    <t>Ghogharpalli &amp; its dip extension</t>
  </si>
  <si>
    <t>31-32</t>
  </si>
  <si>
    <t>Pvt</t>
  </si>
  <si>
    <t>Deocha Pachami Dewanganj Harsingha</t>
  </si>
  <si>
    <t>WBPDCL</t>
  </si>
  <si>
    <t>Dahegaon-Gowari</t>
  </si>
  <si>
    <t xml:space="preserve">New Patrapara South </t>
  </si>
  <si>
    <t>Nerad Malegaon</t>
  </si>
  <si>
    <t>Indrajit Power Pvt Ltd</t>
  </si>
  <si>
    <t>5-10</t>
  </si>
  <si>
    <t>Sarisaatolli</t>
  </si>
  <si>
    <t>PSU( C )</t>
  </si>
  <si>
    <t>PSU ( C)</t>
  </si>
  <si>
    <t>PSU (S)</t>
  </si>
  <si>
    <t>13-14</t>
  </si>
  <si>
    <t>16</t>
  </si>
  <si>
    <t>15</t>
  </si>
  <si>
    <t>17</t>
  </si>
  <si>
    <t>18</t>
  </si>
  <si>
    <t>19</t>
  </si>
  <si>
    <t>20</t>
  </si>
  <si>
    <t>4</t>
  </si>
  <si>
    <t>5-6</t>
  </si>
  <si>
    <t>7</t>
  </si>
  <si>
    <t>Jhar Mineral Resources Pvt Ltd</t>
  </si>
  <si>
    <t>5</t>
  </si>
  <si>
    <t>6</t>
  </si>
  <si>
    <t>21</t>
  </si>
  <si>
    <t>38</t>
  </si>
  <si>
    <t>39</t>
  </si>
  <si>
    <t>Name of Block</t>
  </si>
  <si>
    <t>State</t>
  </si>
  <si>
    <t>Name of Successful Bidder/Allottee</t>
  </si>
  <si>
    <t>All Total</t>
  </si>
  <si>
    <t>57</t>
  </si>
  <si>
    <t>All India Total</t>
  </si>
  <si>
    <t>18-19</t>
  </si>
  <si>
    <t>10-11</t>
  </si>
  <si>
    <t>33-34</t>
  </si>
  <si>
    <t>12-13</t>
  </si>
  <si>
    <t>19-20</t>
  </si>
  <si>
    <t>52-53</t>
  </si>
  <si>
    <t>3-4</t>
  </si>
  <si>
    <t>Table 10.8 : Coal Blocks not Cancelled by Hon'ble Supreme Court</t>
  </si>
  <si>
    <t>Geological/ Extractable Reserve
 (Qty. in MT)</t>
  </si>
  <si>
    <t>Type of Company:
PSU(S)/PSU (C) 
/Private</t>
  </si>
  <si>
    <t>End-use Plant</t>
  </si>
  <si>
    <t>11.10.2004</t>
  </si>
  <si>
    <t>Total Jharkhand Power</t>
  </si>
  <si>
    <t>Total Jharkhand NRS</t>
  </si>
  <si>
    <t>Madhya
Pradesh</t>
  </si>
  <si>
    <t>13.09.2006</t>
  </si>
  <si>
    <t>Total Madhya Pradesh UMPP</t>
  </si>
  <si>
    <t>Sector</t>
  </si>
  <si>
    <t>End-use</t>
  </si>
  <si>
    <t xml:space="preserve">No. of Blocks </t>
  </si>
  <si>
    <t>Geological/Extractable Reserve
(Qty. in MT)</t>
  </si>
  <si>
    <t xml:space="preserve"> Coal Blocks :</t>
  </si>
  <si>
    <t xml:space="preserve"> Total</t>
  </si>
  <si>
    <t xml:space="preserve"> Power</t>
  </si>
  <si>
    <r>
      <rPr>
        <b/>
        <sz val="9.5"/>
        <rFont val="Arial Narrow"/>
        <family val="2"/>
      </rPr>
      <t xml:space="preserve"> </t>
    </r>
    <r>
      <rPr>
        <b/>
        <sz val="12"/>
        <rFont val="Arial Narrow"/>
        <family val="2"/>
      </rPr>
      <t>NRS</t>
    </r>
  </si>
  <si>
    <t xml:space="preserve"> UMPP</t>
  </si>
  <si>
    <t>Lignite Blocks :</t>
  </si>
  <si>
    <t xml:space="preserve">
State PSU</t>
  </si>
  <si>
    <r>
      <rPr>
        <sz val="9.5"/>
        <rFont val="Arial Narrow"/>
        <family val="2"/>
      </rPr>
      <t xml:space="preserve"> </t>
    </r>
    <r>
      <rPr>
        <sz val="12"/>
        <rFont val="Arial Narrow"/>
        <family val="2"/>
      </rPr>
      <t>Power</t>
    </r>
  </si>
  <si>
    <t xml:space="preserve">
Private</t>
  </si>
  <si>
    <r>
      <rPr>
        <b/>
        <sz val="9.5"/>
        <rFont val="Arial Narrow"/>
        <family val="2"/>
      </rPr>
      <t xml:space="preserve"> </t>
    </r>
    <r>
      <rPr>
        <b/>
        <sz val="12"/>
        <rFont val="Arial Narrow"/>
        <family val="2"/>
      </rPr>
      <t>Total</t>
    </r>
  </si>
  <si>
    <t xml:space="preserve">
All India</t>
  </si>
  <si>
    <r>
      <rPr>
        <b/>
        <sz val="9.5"/>
        <rFont val="Arial Narrow"/>
        <family val="2"/>
      </rPr>
      <t xml:space="preserve"> </t>
    </r>
    <r>
      <rPr>
        <b/>
        <sz val="12"/>
        <rFont val="Arial Narrow"/>
        <family val="2"/>
      </rPr>
      <t>Grand Total</t>
    </r>
  </si>
  <si>
    <t xml:space="preserve"> (GR  in MT)</t>
  </si>
  <si>
    <t>Government
Commercial</t>
  </si>
  <si>
    <t>Geological/
Extractable
Reserve</t>
  </si>
  <si>
    <t>Table 10.4 : Lignite  Blocks Allocated upto 2023-24</t>
  </si>
  <si>
    <t>Date of Allocation</t>
  </si>
  <si>
    <t>Name of Allocattee</t>
  </si>
  <si>
    <t>Number of Blocks</t>
  </si>
  <si>
    <t>GR while
Allotting
(MT)</t>
  </si>
  <si>
    <t>Remarks</t>
  </si>
  <si>
    <t>Gujarat</t>
  </si>
  <si>
    <t>04.04.2000</t>
  </si>
  <si>
    <t>Khadsaliya</t>
  </si>
  <si>
    <t>GHCL</t>
  </si>
  <si>
    <t>Commercial</t>
  </si>
  <si>
    <t>05.12.2001</t>
  </si>
  <si>
    <t>Tadkeswar</t>
  </si>
  <si>
    <t>Pub</t>
  </si>
  <si>
    <t>30.04.2003</t>
  </si>
  <si>
    <t>Mata na Madh</t>
  </si>
  <si>
    <t>21.07.1973</t>
  </si>
  <si>
    <t>Panandhro</t>
  </si>
  <si>
    <t>Rajpardi /G-19 Extn (Amod)</t>
  </si>
  <si>
    <t>09.03.2000</t>
  </si>
  <si>
    <t>Mongrol Valia</t>
  </si>
  <si>
    <t>GIPCL</t>
  </si>
  <si>
    <t>06.09.2005</t>
  </si>
  <si>
    <t xml:space="preserve">Khadsaliya-II </t>
  </si>
  <si>
    <t>GPCL</t>
  </si>
  <si>
    <t>Non-producing</t>
  </si>
  <si>
    <t>Surka III</t>
  </si>
  <si>
    <t>NA</t>
  </si>
  <si>
    <t>Surkha (North), Bhavnagar</t>
  </si>
  <si>
    <t>23.09.2009</t>
  </si>
  <si>
    <t>Umarsar</t>
  </si>
  <si>
    <t>15.12.1995</t>
  </si>
  <si>
    <t>Vastan</t>
  </si>
  <si>
    <t>22.09.1995</t>
  </si>
  <si>
    <t>Ghogra-Surka</t>
  </si>
  <si>
    <t>10.08.2015</t>
  </si>
  <si>
    <t>Panandro Ext</t>
  </si>
  <si>
    <t>Bharkandam</t>
  </si>
  <si>
    <t>Total Gujarat</t>
  </si>
  <si>
    <t>Rajasthan</t>
  </si>
  <si>
    <t>02.11.1994</t>
  </si>
  <si>
    <t>Giral</t>
  </si>
  <si>
    <t>RSSML</t>
  </si>
  <si>
    <t>25.08.2001</t>
  </si>
  <si>
    <t>Matasukh</t>
  </si>
  <si>
    <t>RSMML</t>
  </si>
  <si>
    <t>Kasnau Igiya</t>
  </si>
  <si>
    <t>06.09.2004</t>
  </si>
  <si>
    <t>Soneri</t>
  </si>
  <si>
    <t>01.07.2005</t>
  </si>
  <si>
    <t>Gurha(W)</t>
  </si>
  <si>
    <t>Gurha(E)</t>
  </si>
  <si>
    <t>V.S Lig</t>
  </si>
  <si>
    <t>13.11.2006</t>
  </si>
  <si>
    <t xml:space="preserve">Kapurdih </t>
  </si>
  <si>
    <t>BLMCL</t>
  </si>
  <si>
    <t>Jalipa</t>
  </si>
  <si>
    <t xml:space="preserve">Shivkar-Kurla  </t>
  </si>
  <si>
    <t>Sachcha Sauda</t>
  </si>
  <si>
    <t>Total Rajasthan</t>
  </si>
  <si>
    <t>Grand Total</t>
  </si>
  <si>
    <t>Note: GR of Khadsaliya etc. is estimated from inferred GR.</t>
  </si>
  <si>
    <t>Table 10.6 : Coal Bocks Allocated/Auctioned under  MMDR Act</t>
  </si>
  <si>
    <t>Table 10.7 : Coal Bocks Allocated/Auctioned under  CMSP Act</t>
  </si>
  <si>
    <t>Table 10.3 : State Wise and Sector Wise Captive Coal Blocks Allocated/Vested including Blocks Allotted under
MMDR, CM(SP) Act upto 2024-25</t>
  </si>
  <si>
    <t>Table 10.1 : Coal &amp; Lignite Blocks Allocated/Vested under MMDR &amp; CM(SP) Act upto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</si>
</sst>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;@"/>
    <numFmt numFmtId="165" formatCode="0.000"/>
    <numFmt numFmtId="166" formatCode="0.0"/>
    <numFmt numFmtId="167" formatCode="dd\.mm\.yy;@"/>
    <numFmt numFmtId="168" formatCode="dd\.mm\.yyyy;@"/>
    <numFmt numFmtId="169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rgb="FF000000"/>
      <name val="Times New Roman"/>
      <family val="1"/>
    </font>
    <font>
      <b/>
      <sz val="9"/>
      <name val="Arial Narrow"/>
      <family val="2"/>
    </font>
    <font>
      <sz val="10"/>
      <color theme="1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theme="0"/>
      <name val="Arial Narrow"/>
      <family val="2"/>
    </font>
    <font>
      <sz val="10"/>
      <color indexed="8"/>
      <name val="Arial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sz val="11"/>
      <color rgb="FF000000"/>
      <name val="Arial Narrow"/>
      <family val="2"/>
    </font>
    <font>
      <b/>
      <sz val="14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/>
    <xf numFmtId="0" fontId="14" fillId="0" borderId="0"/>
  </cellStyleXfs>
  <cellXfs count="479">
    <xf numFmtId="0" fontId="0" fillId="0" borderId="0" xfId="0"/>
    <xf numFmtId="0" fontId="4" fillId="0" borderId="0" xfId="2" applyFont="1" applyAlignment="1">
      <alignment horizontal="left" vertical="center" wrapText="1" readingOrder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 readingOrder="1"/>
    </xf>
    <xf numFmtId="2" fontId="5" fillId="2" borderId="2" xfId="1" applyNumberFormat="1" applyFont="1" applyFill="1" applyBorder="1" applyAlignment="1">
      <alignment horizontal="right" vertical="center" wrapText="1" readingOrder="1"/>
    </xf>
    <xf numFmtId="164" fontId="5" fillId="2" borderId="2" xfId="1" applyNumberFormat="1" applyFont="1" applyFill="1" applyBorder="1" applyAlignment="1">
      <alignment horizontal="center" vertical="center" wrapText="1" readingOrder="1"/>
    </xf>
    <xf numFmtId="0" fontId="4" fillId="0" borderId="0" xfId="2" applyFont="1" applyAlignment="1">
      <alignment horizontal="center" wrapText="1" readingOrder="1"/>
    </xf>
    <xf numFmtId="0" fontId="4" fillId="0" borderId="0" xfId="2" applyFont="1" applyAlignment="1">
      <alignment vertical="center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horizontal="center" vertical="center" wrapText="1" shrinkToFit="1"/>
    </xf>
    <xf numFmtId="0" fontId="4" fillId="0" borderId="2" xfId="3" applyFont="1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2" fontId="4" fillId="0" borderId="2" xfId="3" applyNumberFormat="1" applyFont="1" applyBorder="1" applyAlignment="1">
      <alignment horizontal="right" vertical="center" wrapText="1"/>
    </xf>
    <xf numFmtId="2" fontId="4" fillId="0" borderId="2" xfId="3" applyNumberFormat="1" applyFont="1" applyBorder="1" applyAlignment="1">
      <alignment horizontal="right" vertical="center"/>
    </xf>
    <xf numFmtId="164" fontId="4" fillId="0" borderId="2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2" fontId="4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horizontal="left" vertical="center"/>
    </xf>
    <xf numFmtId="0" fontId="1" fillId="0" borderId="0" xfId="0" applyFont="1"/>
    <xf numFmtId="0" fontId="5" fillId="2" borderId="18" xfId="1" applyFont="1" applyFill="1" applyBorder="1" applyAlignment="1">
      <alignment horizontal="center" vertical="center" wrapText="1" readingOrder="1"/>
    </xf>
    <xf numFmtId="0" fontId="4" fillId="0" borderId="0" xfId="2" applyFont="1"/>
    <xf numFmtId="0" fontId="6" fillId="0" borderId="0" xfId="2" applyFont="1"/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right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 wrapText="1"/>
    </xf>
    <xf numFmtId="1" fontId="4" fillId="0" borderId="2" xfId="3" applyNumberFormat="1" applyFont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 wrapText="1"/>
    </xf>
    <xf numFmtId="2" fontId="4" fillId="4" borderId="2" xfId="3" applyNumberFormat="1" applyFont="1" applyFill="1" applyBorder="1" applyAlignment="1">
      <alignment horizontal="right" vertical="center" wrapText="1"/>
    </xf>
    <xf numFmtId="164" fontId="4" fillId="4" borderId="2" xfId="3" applyNumberFormat="1" applyFont="1" applyFill="1" applyBorder="1" applyAlignment="1">
      <alignment horizontal="center" vertical="center" wrapText="1" shrinkToFit="1"/>
    </xf>
    <xf numFmtId="0" fontId="4" fillId="4" borderId="2" xfId="3" applyFont="1" applyFill="1" applyBorder="1" applyAlignment="1">
      <alignment vertical="center" wrapText="1"/>
    </xf>
    <xf numFmtId="0" fontId="6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5" fillId="2" borderId="2" xfId="2" applyFont="1" applyFill="1" applyBorder="1" applyAlignment="1">
      <alignment horizontal="center" textRotation="90" wrapText="1"/>
    </xf>
    <xf numFmtId="2" fontId="5" fillId="2" borderId="2" xfId="2" applyNumberFormat="1" applyFont="1" applyFill="1" applyBorder="1" applyAlignment="1">
      <alignment horizontal="center" textRotation="90" wrapText="1"/>
    </xf>
    <xf numFmtId="2" fontId="5" fillId="2" borderId="3" xfId="2" applyNumberFormat="1" applyFont="1" applyFill="1" applyBorder="1" applyAlignment="1">
      <alignment horizontal="center" textRotation="90" wrapText="1"/>
    </xf>
    <xf numFmtId="0" fontId="4" fillId="0" borderId="0" xfId="2" applyFont="1" applyAlignment="1">
      <alignment horizontal="center" vertical="center" wrapText="1"/>
    </xf>
    <xf numFmtId="49" fontId="6" fillId="3" borderId="28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center" vertical="center"/>
    </xf>
    <xf numFmtId="2" fontId="6" fillId="3" borderId="4" xfId="2" applyNumberFormat="1" applyFont="1" applyFill="1" applyBorder="1" applyAlignment="1">
      <alignment horizontal="center" vertical="center"/>
    </xf>
    <xf numFmtId="166" fontId="6" fillId="3" borderId="4" xfId="2" quotePrefix="1" applyNumberFormat="1" applyFont="1" applyFill="1" applyBorder="1" applyAlignment="1">
      <alignment horizontal="center" vertical="center"/>
    </xf>
    <xf numFmtId="2" fontId="6" fillId="3" borderId="4" xfId="2" quotePrefix="1" applyNumberFormat="1" applyFont="1" applyFill="1" applyBorder="1" applyAlignment="1">
      <alignment horizontal="center" vertical="center"/>
    </xf>
    <xf numFmtId="2" fontId="6" fillId="3" borderId="19" xfId="2" applyNumberFormat="1" applyFont="1" applyFill="1" applyBorder="1" applyAlignment="1">
      <alignment horizontal="center" vertical="center"/>
    </xf>
    <xf numFmtId="49" fontId="6" fillId="3" borderId="4" xfId="2" quotePrefix="1" applyNumberFormat="1" applyFont="1" applyFill="1" applyBorder="1" applyAlignment="1">
      <alignment horizontal="center" vertical="center"/>
    </xf>
    <xf numFmtId="2" fontId="6" fillId="3" borderId="5" xfId="2" quotePrefix="1" applyNumberFormat="1" applyFont="1" applyFill="1" applyBorder="1" applyAlignment="1">
      <alignment horizontal="center" vertical="center"/>
    </xf>
    <xf numFmtId="2" fontId="4" fillId="0" borderId="29" xfId="2" applyNumberFormat="1" applyFont="1" applyBorder="1" applyAlignment="1">
      <alignment horizontal="right" vertical="center"/>
    </xf>
    <xf numFmtId="0" fontId="4" fillId="0" borderId="22" xfId="2" applyFont="1" applyBorder="1" applyAlignment="1">
      <alignment horizontal="right" vertical="center"/>
    </xf>
    <xf numFmtId="1" fontId="4" fillId="0" borderId="22" xfId="2" applyNumberFormat="1" applyFont="1" applyBorder="1" applyAlignment="1">
      <alignment horizontal="right" vertical="center"/>
    </xf>
    <xf numFmtId="2" fontId="4" fillId="0" borderId="0" xfId="2" applyNumberFormat="1" applyFont="1"/>
    <xf numFmtId="2" fontId="4" fillId="0" borderId="0" xfId="2" applyNumberFormat="1" applyFont="1" applyAlignment="1">
      <alignment horizontal="right"/>
    </xf>
    <xf numFmtId="0" fontId="4" fillId="0" borderId="14" xfId="2" applyFont="1" applyBorder="1"/>
    <xf numFmtId="0" fontId="4" fillId="0" borderId="15" xfId="2" applyFont="1" applyBorder="1"/>
    <xf numFmtId="2" fontId="4" fillId="0" borderId="15" xfId="2" applyNumberFormat="1" applyFont="1" applyBorder="1"/>
    <xf numFmtId="2" fontId="4" fillId="0" borderId="15" xfId="2" applyNumberFormat="1" applyFont="1" applyBorder="1" applyAlignment="1">
      <alignment horizontal="right"/>
    </xf>
    <xf numFmtId="0" fontId="4" fillId="0" borderId="15" xfId="2" applyFont="1" applyBorder="1" applyAlignment="1">
      <alignment horizontal="right"/>
    </xf>
    <xf numFmtId="0" fontId="6" fillId="0" borderId="15" xfId="2" applyFont="1" applyBorder="1"/>
    <xf numFmtId="2" fontId="6" fillId="0" borderId="16" xfId="2" applyNumberFormat="1" applyFont="1" applyBorder="1"/>
    <xf numFmtId="2" fontId="6" fillId="0" borderId="0" xfId="2" applyNumberFormat="1" applyFont="1"/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center" vertical="center"/>
    </xf>
    <xf numFmtId="0" fontId="4" fillId="0" borderId="7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right" vertical="center" wrapText="1"/>
    </xf>
    <xf numFmtId="164" fontId="4" fillId="0" borderId="7" xfId="3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7" xfId="3" applyFont="1" applyBorder="1" applyAlignment="1">
      <alignment vertical="center" wrapText="1"/>
    </xf>
    <xf numFmtId="0" fontId="6" fillId="0" borderId="7" xfId="2" quotePrefix="1" applyFont="1" applyBorder="1" applyAlignment="1">
      <alignment horizontal="center" vertical="center" wrapText="1"/>
    </xf>
    <xf numFmtId="0" fontId="4" fillId="0" borderId="7" xfId="2" quotePrefix="1" applyFont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4" xfId="3" applyFont="1" applyBorder="1" applyAlignment="1">
      <alignment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 wrapText="1"/>
    </xf>
    <xf numFmtId="0" fontId="6" fillId="0" borderId="7" xfId="3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2" xfId="3" applyFont="1" applyFill="1" applyBorder="1" applyAlignment="1">
      <alignment horizontal="center" vertical="center" wrapText="1"/>
    </xf>
    <xf numFmtId="0" fontId="0" fillId="0" borderId="0" xfId="0" applyBorder="1"/>
    <xf numFmtId="49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/>
    </xf>
    <xf numFmtId="0" fontId="6" fillId="5" borderId="4" xfId="3" applyFont="1" applyFill="1" applyBorder="1" applyAlignment="1">
      <alignment horizontal="center" vertical="center" wrapText="1"/>
    </xf>
    <xf numFmtId="164" fontId="4" fillId="0" borderId="2" xfId="3" applyNumberFormat="1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vertical="center" wrapText="1"/>
    </xf>
    <xf numFmtId="164" fontId="4" fillId="0" borderId="2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right" vertical="center" wrapText="1"/>
    </xf>
    <xf numFmtId="1" fontId="4" fillId="0" borderId="2" xfId="3" applyNumberFormat="1" applyFont="1" applyFill="1" applyBorder="1" applyAlignment="1">
      <alignment horizontal="right" vertical="center"/>
    </xf>
    <xf numFmtId="2" fontId="0" fillId="0" borderId="0" xfId="0" applyNumberFormat="1"/>
    <xf numFmtId="0" fontId="6" fillId="5" borderId="35" xfId="3" applyFont="1" applyFill="1" applyBorder="1" applyAlignment="1">
      <alignment horizontal="center" vertical="center" wrapText="1"/>
    </xf>
    <xf numFmtId="2" fontId="6" fillId="5" borderId="35" xfId="3" applyNumberFormat="1" applyFont="1" applyFill="1" applyBorder="1" applyAlignment="1">
      <alignment horizontal="right" vertical="center" wrapText="1"/>
    </xf>
    <xf numFmtId="2" fontId="6" fillId="5" borderId="35" xfId="3" applyNumberFormat="1" applyFont="1" applyFill="1" applyBorder="1" applyAlignment="1">
      <alignment horizontal="center" vertical="center" wrapText="1"/>
    </xf>
    <xf numFmtId="1" fontId="6" fillId="5" borderId="35" xfId="3" applyNumberFormat="1" applyFont="1" applyFill="1" applyBorder="1" applyAlignment="1">
      <alignment horizontal="right" vertical="center" wrapText="1"/>
    </xf>
    <xf numFmtId="49" fontId="4" fillId="0" borderId="39" xfId="3" applyNumberFormat="1" applyFont="1" applyFill="1" applyBorder="1" applyAlignment="1">
      <alignment horizontal="center" vertical="center" wrapText="1"/>
    </xf>
    <xf numFmtId="0" fontId="4" fillId="0" borderId="40" xfId="3" applyFont="1" applyFill="1" applyBorder="1" applyAlignment="1">
      <alignment vertical="center" wrapText="1"/>
    </xf>
    <xf numFmtId="0" fontId="4" fillId="0" borderId="40" xfId="3" applyFont="1" applyFill="1" applyBorder="1" applyAlignment="1">
      <alignment horizontal="center" vertical="center" wrapText="1"/>
    </xf>
    <xf numFmtId="1" fontId="4" fillId="0" borderId="40" xfId="3" applyNumberFormat="1" applyFont="1" applyFill="1" applyBorder="1" applyAlignment="1">
      <alignment horizontal="right" vertical="center" wrapText="1"/>
    </xf>
    <xf numFmtId="164" fontId="4" fillId="0" borderId="40" xfId="3" applyNumberFormat="1" applyFont="1" applyFill="1" applyBorder="1" applyAlignment="1">
      <alignment horizontal="center" vertical="center" wrapText="1" shrinkToFit="1"/>
    </xf>
    <xf numFmtId="49" fontId="4" fillId="0" borderId="41" xfId="3" applyNumberFormat="1" applyFont="1" applyFill="1" applyBorder="1" applyAlignment="1">
      <alignment horizontal="center" vertical="center"/>
    </xf>
    <xf numFmtId="0" fontId="4" fillId="0" borderId="42" xfId="3" applyFont="1" applyFill="1" applyBorder="1" applyAlignment="1">
      <alignment vertical="center" wrapText="1"/>
    </xf>
    <xf numFmtId="0" fontId="4" fillId="0" borderId="42" xfId="3" applyFont="1" applyFill="1" applyBorder="1" applyAlignment="1">
      <alignment horizontal="center" vertical="center" wrapText="1"/>
    </xf>
    <xf numFmtId="1" fontId="4" fillId="0" borderId="42" xfId="3" applyNumberFormat="1" applyFont="1" applyFill="1" applyBorder="1" applyAlignment="1">
      <alignment horizontal="right" vertical="center" wrapText="1"/>
    </xf>
    <xf numFmtId="164" fontId="4" fillId="0" borderId="42" xfId="3" applyNumberFormat="1" applyFont="1" applyFill="1" applyBorder="1" applyAlignment="1">
      <alignment horizontal="center" vertical="center" wrapText="1" shrinkToFit="1"/>
    </xf>
    <xf numFmtId="49" fontId="4" fillId="0" borderId="39" xfId="3" applyNumberFormat="1" applyFont="1" applyFill="1" applyBorder="1" applyAlignment="1">
      <alignment horizontal="center" vertical="center"/>
    </xf>
    <xf numFmtId="0" fontId="6" fillId="5" borderId="31" xfId="2" quotePrefix="1" applyFont="1" applyFill="1" applyBorder="1" applyAlignment="1">
      <alignment horizontal="center" vertical="center" wrapText="1"/>
    </xf>
    <xf numFmtId="0" fontId="6" fillId="5" borderId="7" xfId="2" quotePrefix="1" applyFont="1" applyFill="1" applyBorder="1" applyAlignment="1">
      <alignment horizontal="center" vertical="center" wrapText="1"/>
    </xf>
    <xf numFmtId="1" fontId="6" fillId="5" borderId="7" xfId="2" quotePrefix="1" applyNumberFormat="1" applyFont="1" applyFill="1" applyBorder="1" applyAlignment="1">
      <alignment horizontal="center" vertical="center" wrapText="1"/>
    </xf>
    <xf numFmtId="164" fontId="6" fillId="5" borderId="7" xfId="2" quotePrefix="1" applyNumberFormat="1" applyFont="1" applyFill="1" applyBorder="1" applyAlignment="1">
      <alignment horizontal="center" vertical="center" wrapText="1"/>
    </xf>
    <xf numFmtId="0" fontId="6" fillId="5" borderId="7" xfId="2" quotePrefix="1" applyFont="1" applyFill="1" applyBorder="1" applyAlignment="1">
      <alignment horizontal="center" vertical="center" wrapText="1" readingOrder="1"/>
    </xf>
    <xf numFmtId="49" fontId="4" fillId="0" borderId="39" xfId="3" applyNumberFormat="1" applyFont="1" applyBorder="1" applyAlignment="1">
      <alignment horizontal="center" vertical="center"/>
    </xf>
    <xf numFmtId="0" fontId="4" fillId="0" borderId="40" xfId="3" applyFont="1" applyBorder="1" applyAlignment="1">
      <alignment horizontal="left" vertical="center" wrapText="1"/>
    </xf>
    <xf numFmtId="164" fontId="4" fillId="0" borderId="40" xfId="3" applyNumberFormat="1" applyFont="1" applyBorder="1" applyAlignment="1">
      <alignment horizontal="center" vertical="center" wrapText="1" shrinkToFit="1"/>
    </xf>
    <xf numFmtId="0" fontId="4" fillId="0" borderId="40" xfId="3" applyFont="1" applyBorder="1" applyAlignment="1">
      <alignment vertical="center" wrapText="1"/>
    </xf>
    <xf numFmtId="0" fontId="4" fillId="0" borderId="42" xfId="3" applyFont="1" applyBorder="1" applyAlignment="1">
      <alignment horizontal="left" vertical="center" wrapText="1"/>
    </xf>
    <xf numFmtId="164" fontId="4" fillId="0" borderId="42" xfId="3" applyNumberFormat="1" applyFont="1" applyBorder="1" applyAlignment="1">
      <alignment horizontal="center" vertical="center" wrapText="1" shrinkToFit="1"/>
    </xf>
    <xf numFmtId="0" fontId="4" fillId="0" borderId="42" xfId="3" applyFont="1" applyBorder="1" applyAlignment="1">
      <alignment vertical="center" wrapText="1"/>
    </xf>
    <xf numFmtId="49" fontId="4" fillId="0" borderId="34" xfId="3" applyNumberFormat="1" applyFont="1" applyBorder="1" applyAlignment="1">
      <alignment horizontal="center" vertical="center"/>
    </xf>
    <xf numFmtId="0" fontId="4" fillId="0" borderId="35" xfId="3" applyFont="1" applyBorder="1" applyAlignment="1">
      <alignment horizontal="left" vertical="center" wrapText="1"/>
    </xf>
    <xf numFmtId="0" fontId="4" fillId="0" borderId="35" xfId="3" applyFont="1" applyBorder="1" applyAlignment="1">
      <alignment horizontal="center" vertical="center" wrapText="1"/>
    </xf>
    <xf numFmtId="164" fontId="4" fillId="0" borderId="35" xfId="3" applyNumberFormat="1" applyFont="1" applyBorder="1" applyAlignment="1">
      <alignment horizontal="center" vertical="center" wrapText="1" shrinkToFit="1"/>
    </xf>
    <xf numFmtId="0" fontId="4" fillId="0" borderId="35" xfId="3" applyFont="1" applyBorder="1" applyAlignment="1">
      <alignment vertical="center" wrapText="1"/>
    </xf>
    <xf numFmtId="49" fontId="4" fillId="0" borderId="41" xfId="3" applyNumberFormat="1" applyFont="1" applyBorder="1" applyAlignment="1">
      <alignment horizontal="center" vertical="center"/>
    </xf>
    <xf numFmtId="0" fontId="6" fillId="5" borderId="32" xfId="2" quotePrefix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42" xfId="3" applyFont="1" applyBorder="1" applyAlignment="1">
      <alignment horizontal="center" vertical="center" wrapText="1"/>
    </xf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2" xfId="3" applyNumberFormat="1" applyFont="1" applyFill="1" applyBorder="1" applyAlignment="1">
      <alignment horizontal="center" vertical="center" wrapText="1"/>
    </xf>
    <xf numFmtId="2" fontId="4" fillId="0" borderId="2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 wrapText="1"/>
    </xf>
    <xf numFmtId="2" fontId="4" fillId="0" borderId="40" xfId="3" applyNumberFormat="1" applyFont="1" applyFill="1" applyBorder="1" applyAlignment="1">
      <alignment horizontal="center" vertical="center" wrapText="1"/>
    </xf>
    <xf numFmtId="2" fontId="4" fillId="0" borderId="42" xfId="3" applyNumberFormat="1" applyFont="1" applyFill="1" applyBorder="1" applyAlignment="1">
      <alignment horizontal="center" vertical="center" wrapText="1"/>
    </xf>
    <xf numFmtId="49" fontId="4" fillId="0" borderId="41" xfId="3" applyNumberFormat="1" applyFont="1" applyFill="1" applyBorder="1" applyAlignment="1">
      <alignment horizontal="center" vertical="center" wrapText="1"/>
    </xf>
    <xf numFmtId="49" fontId="4" fillId="0" borderId="39" xfId="3" applyNumberFormat="1" applyFont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4" fillId="0" borderId="40" xfId="3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2" fontId="4" fillId="0" borderId="42" xfId="3" applyNumberFormat="1" applyFont="1" applyBorder="1" applyAlignment="1">
      <alignment horizontal="center" vertical="center" wrapText="1"/>
    </xf>
    <xf numFmtId="2" fontId="4" fillId="0" borderId="35" xfId="3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6" fillId="3" borderId="1" xfId="1" quotePrefix="1" applyFont="1" applyFill="1" applyBorder="1" applyAlignment="1">
      <alignment horizontal="center" vertical="center" wrapText="1" readingOrder="1"/>
    </xf>
    <xf numFmtId="0" fontId="6" fillId="3" borderId="2" xfId="1" quotePrefix="1" applyFont="1" applyFill="1" applyBorder="1" applyAlignment="1">
      <alignment horizontal="center" vertical="center" wrapText="1" readingOrder="1"/>
    </xf>
    <xf numFmtId="2" fontId="6" fillId="3" borderId="2" xfId="1" quotePrefix="1" applyNumberFormat="1" applyFont="1" applyFill="1" applyBorder="1" applyAlignment="1">
      <alignment horizontal="center" vertical="center" wrapText="1" readingOrder="1"/>
    </xf>
    <xf numFmtId="167" fontId="6" fillId="3" borderId="2" xfId="1" quotePrefix="1" applyNumberFormat="1" applyFont="1" applyFill="1" applyBorder="1" applyAlignment="1">
      <alignment horizontal="center" vertical="center" wrapText="1" readingOrder="1"/>
    </xf>
    <xf numFmtId="0" fontId="6" fillId="3" borderId="3" xfId="1" quotePrefix="1" applyFont="1" applyFill="1" applyBorder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4" fillId="4" borderId="1" xfId="2" applyFont="1" applyFill="1" applyBorder="1" applyAlignment="1">
      <alignment horizontal="center" vertical="center" wrapText="1" readingOrder="1"/>
    </xf>
    <xf numFmtId="0" fontId="4" fillId="0" borderId="50" xfId="2" applyFont="1" applyBorder="1" applyAlignment="1">
      <alignment horizontal="left" vertical="center" wrapText="1" readingOrder="1"/>
    </xf>
    <xf numFmtId="0" fontId="4" fillId="0" borderId="51" xfId="2" applyFont="1" applyBorder="1" applyAlignment="1">
      <alignment horizontal="center" vertical="center" wrapText="1" readingOrder="1"/>
    </xf>
    <xf numFmtId="2" fontId="4" fillId="0" borderId="51" xfId="2" applyNumberFormat="1" applyFont="1" applyBorder="1" applyAlignment="1">
      <alignment horizontal="right" vertical="center" wrapText="1" readingOrder="1"/>
    </xf>
    <xf numFmtId="168" fontId="4" fillId="0" borderId="52" xfId="2" applyNumberFormat="1" applyFont="1" applyBorder="1" applyAlignment="1">
      <alignment horizontal="center" vertical="center" wrapText="1" readingOrder="1"/>
    </xf>
    <xf numFmtId="0" fontId="4" fillId="0" borderId="53" xfId="2" applyFont="1" applyBorder="1" applyAlignment="1">
      <alignment horizontal="left" vertical="center" wrapText="1" readingOrder="1"/>
    </xf>
    <xf numFmtId="0" fontId="4" fillId="4" borderId="54" xfId="2" applyFont="1" applyFill="1" applyBorder="1" applyAlignment="1">
      <alignment horizontal="center" vertical="center" wrapText="1" readingOrder="1"/>
    </xf>
    <xf numFmtId="0" fontId="4" fillId="0" borderId="55" xfId="2" applyFont="1" applyBorder="1" applyAlignment="1">
      <alignment horizontal="left" vertical="center" wrapText="1" readingOrder="1"/>
    </xf>
    <xf numFmtId="0" fontId="6" fillId="0" borderId="2" xfId="2" applyFont="1" applyBorder="1" applyAlignment="1">
      <alignment horizontal="center" vertical="center" wrapText="1" readingOrder="1"/>
    </xf>
    <xf numFmtId="0" fontId="6" fillId="0" borderId="52" xfId="2" applyFont="1" applyBorder="1" applyAlignment="1">
      <alignment horizontal="center" vertical="center" wrapText="1" readingOrder="1"/>
    </xf>
    <xf numFmtId="2" fontId="6" fillId="0" borderId="2" xfId="2" applyNumberFormat="1" applyFont="1" applyBorder="1" applyAlignment="1">
      <alignment horizontal="right" vertical="center" wrapText="1" readingOrder="1"/>
    </xf>
    <xf numFmtId="167" fontId="6" fillId="0" borderId="52" xfId="2" applyNumberFormat="1" applyFont="1" applyBorder="1" applyAlignment="1">
      <alignment horizontal="center" vertical="center" wrapText="1" readingOrder="1"/>
    </xf>
    <xf numFmtId="0" fontId="6" fillId="0" borderId="52" xfId="2" applyFont="1" applyBorder="1" applyAlignment="1">
      <alignment horizontal="left" vertical="center" wrapText="1" readingOrder="1"/>
    </xf>
    <xf numFmtId="0" fontId="6" fillId="4" borderId="52" xfId="2" applyFont="1" applyFill="1" applyBorder="1" applyAlignment="1">
      <alignment horizontal="center" vertical="center" wrapText="1" readingOrder="1"/>
    </xf>
    <xf numFmtId="0" fontId="6" fillId="0" borderId="57" xfId="2" applyFont="1" applyBorder="1" applyAlignment="1">
      <alignment horizontal="left" vertical="center" wrapText="1" readingOrder="1"/>
    </xf>
    <xf numFmtId="0" fontId="12" fillId="0" borderId="0" xfId="2" applyFont="1" applyAlignment="1">
      <alignment vertical="center" wrapText="1" readingOrder="1"/>
    </xf>
    <xf numFmtId="0" fontId="4" fillId="0" borderId="58" xfId="2" applyFont="1" applyBorder="1" applyAlignment="1">
      <alignment horizontal="left" vertical="center" wrapText="1" readingOrder="1"/>
    </xf>
    <xf numFmtId="0" fontId="4" fillId="0" borderId="59" xfId="2" applyFont="1" applyBorder="1" applyAlignment="1">
      <alignment horizontal="center" vertical="center" wrapText="1" readingOrder="1"/>
    </xf>
    <xf numFmtId="0" fontId="4" fillId="0" borderId="52" xfId="2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right" vertical="center" wrapText="1" readingOrder="1"/>
    </xf>
    <xf numFmtId="168" fontId="4" fillId="0" borderId="60" xfId="2" applyNumberFormat="1" applyFont="1" applyBorder="1" applyAlignment="1">
      <alignment horizontal="center" vertical="center" wrapText="1" readingOrder="1"/>
    </xf>
    <xf numFmtId="0" fontId="4" fillId="0" borderId="61" xfId="2" applyFont="1" applyBorder="1" applyAlignment="1">
      <alignment horizontal="left" vertical="center" wrapText="1" readingOrder="1"/>
    </xf>
    <xf numFmtId="0" fontId="4" fillId="4" borderId="61" xfId="2" applyFont="1" applyFill="1" applyBorder="1" applyAlignment="1">
      <alignment horizontal="center" vertical="center" wrapText="1" readingOrder="1"/>
    </xf>
    <xf numFmtId="0" fontId="4" fillId="0" borderId="62" xfId="2" applyFont="1" applyBorder="1" applyAlignment="1">
      <alignment horizontal="left" vertical="center" wrapText="1" readingOrder="1"/>
    </xf>
    <xf numFmtId="16" fontId="4" fillId="6" borderId="1" xfId="2" quotePrefix="1" applyNumberFormat="1" applyFont="1" applyFill="1" applyBorder="1" applyAlignment="1">
      <alignment horizontal="center" vertical="center" wrapText="1" readingOrder="1"/>
    </xf>
    <xf numFmtId="0" fontId="4" fillId="0" borderId="63" xfId="2" applyFont="1" applyBorder="1" applyAlignment="1">
      <alignment horizontal="center" vertical="center" wrapText="1" readingOrder="1"/>
    </xf>
    <xf numFmtId="0" fontId="4" fillId="0" borderId="50" xfId="2" applyFont="1" applyBorder="1" applyAlignment="1">
      <alignment horizontal="center" vertical="center" wrapText="1" readingOrder="1"/>
    </xf>
    <xf numFmtId="0" fontId="4" fillId="0" borderId="54" xfId="2" applyFont="1" applyBorder="1" applyAlignment="1">
      <alignment horizontal="left" vertical="center" wrapText="1" readingOrder="1"/>
    </xf>
    <xf numFmtId="0" fontId="6" fillId="3" borderId="66" xfId="2" applyFont="1" applyFill="1" applyBorder="1" applyAlignment="1">
      <alignment horizontal="center" vertical="center" wrapText="1" readingOrder="1"/>
    </xf>
    <xf numFmtId="0" fontId="6" fillId="3" borderId="65" xfId="2" applyFont="1" applyFill="1" applyBorder="1" applyAlignment="1">
      <alignment horizontal="center" vertical="center" wrapText="1" readingOrder="1"/>
    </xf>
    <xf numFmtId="2" fontId="6" fillId="3" borderId="66" xfId="2" applyNumberFormat="1" applyFont="1" applyFill="1" applyBorder="1" applyAlignment="1">
      <alignment horizontal="right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167" fontId="11" fillId="0" borderId="0" xfId="2" applyNumberFormat="1" applyFont="1" applyAlignment="1">
      <alignment horizontal="center" vertical="center" wrapText="1" readingOrder="1"/>
    </xf>
    <xf numFmtId="0" fontId="11" fillId="0" borderId="0" xfId="2" applyFont="1" applyAlignment="1">
      <alignment horizontal="justify" vertical="center" wrapText="1" readingOrder="1"/>
    </xf>
    <xf numFmtId="0" fontId="11" fillId="0" borderId="0" xfId="2" applyFont="1" applyAlignment="1">
      <alignment wrapText="1" readingOrder="1"/>
    </xf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horizontal="center" vertical="top" wrapText="1" readingOrder="1"/>
    </xf>
    <xf numFmtId="0" fontId="11" fillId="0" borderId="0" xfId="2" applyFont="1" applyAlignment="1">
      <alignment horizontal="justify" vertical="top" wrapText="1" readingOrder="1"/>
    </xf>
    <xf numFmtId="0" fontId="11" fillId="0" borderId="0" xfId="2" applyFont="1" applyAlignment="1">
      <alignment horizontal="center" wrapText="1" readingOrder="1"/>
    </xf>
    <xf numFmtId="0" fontId="11" fillId="0" borderId="0" xfId="2" applyFont="1" applyAlignment="1">
      <alignment horizontal="justify" wrapText="1" readingOrder="1"/>
    </xf>
    <xf numFmtId="0" fontId="10" fillId="0" borderId="0" xfId="2" applyFont="1"/>
    <xf numFmtId="0" fontId="3" fillId="0" borderId="0" xfId="2" applyFont="1" applyAlignment="1">
      <alignment vertical="center"/>
    </xf>
    <xf numFmtId="0" fontId="3" fillId="3" borderId="1" xfId="2" quotePrefix="1" applyFont="1" applyFill="1" applyBorder="1" applyAlignment="1">
      <alignment horizontal="center" vertical="center" wrapText="1"/>
    </xf>
    <xf numFmtId="0" fontId="3" fillId="3" borderId="2" xfId="2" quotePrefix="1" applyFont="1" applyFill="1" applyBorder="1" applyAlignment="1">
      <alignment horizontal="center" vertical="center" wrapText="1"/>
    </xf>
    <xf numFmtId="166" fontId="3" fillId="3" borderId="3" xfId="2" quotePrefix="1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51" xfId="2" applyFont="1" applyBorder="1" applyAlignment="1">
      <alignment vertical="center"/>
    </xf>
    <xf numFmtId="1" fontId="10" fillId="0" borderId="72" xfId="4" applyNumberFormat="1" applyFont="1" applyBorder="1" applyAlignment="1">
      <alignment horizontal="right" vertical="center" wrapText="1"/>
    </xf>
    <xf numFmtId="2" fontId="10" fillId="0" borderId="73" xfId="4" applyNumberFormat="1" applyFont="1" applyBorder="1" applyAlignment="1">
      <alignment horizontal="right" vertical="center" wrapText="1"/>
    </xf>
    <xf numFmtId="0" fontId="10" fillId="0" borderId="74" xfId="2" applyFont="1" applyBorder="1" applyAlignment="1">
      <alignment vertical="center" wrapText="1"/>
    </xf>
    <xf numFmtId="1" fontId="10" fillId="0" borderId="75" xfId="4" applyNumberFormat="1" applyFont="1" applyBorder="1" applyAlignment="1">
      <alignment horizontal="right" vertical="center" wrapText="1"/>
    </xf>
    <xf numFmtId="2" fontId="10" fillId="0" borderId="76" xfId="4" applyNumberFormat="1" applyFont="1" applyBorder="1" applyAlignment="1">
      <alignment horizontal="right" vertical="center" wrapText="1"/>
    </xf>
    <xf numFmtId="0" fontId="10" fillId="0" borderId="59" xfId="2" applyFont="1" applyBorder="1" applyAlignment="1">
      <alignment vertical="center" wrapText="1"/>
    </xf>
    <xf numFmtId="1" fontId="10" fillId="0" borderId="77" xfId="4" applyNumberFormat="1" applyFont="1" applyBorder="1" applyAlignment="1">
      <alignment horizontal="right" vertical="center" wrapText="1"/>
    </xf>
    <xf numFmtId="2" fontId="10" fillId="0" borderId="78" xfId="4" applyNumberFormat="1" applyFont="1" applyBorder="1" applyAlignment="1">
      <alignment horizontal="right" vertical="center" wrapText="1"/>
    </xf>
    <xf numFmtId="0" fontId="3" fillId="3" borderId="2" xfId="2" applyFont="1" applyFill="1" applyBorder="1" applyAlignment="1">
      <alignment vertical="center" wrapText="1"/>
    </xf>
    <xf numFmtId="1" fontId="3" fillId="3" borderId="79" xfId="2" applyNumberFormat="1" applyFont="1" applyFill="1" applyBorder="1" applyAlignment="1">
      <alignment horizontal="right" vertical="center"/>
    </xf>
    <xf numFmtId="2" fontId="3" fillId="3" borderId="57" xfId="2" applyNumberFormat="1" applyFont="1" applyFill="1" applyBorder="1" applyAlignment="1">
      <alignment horizontal="right" vertical="center"/>
    </xf>
    <xf numFmtId="1" fontId="10" fillId="0" borderId="78" xfId="4" applyNumberFormat="1" applyFont="1" applyBorder="1" applyAlignment="1">
      <alignment horizontal="right" vertical="center" wrapText="1"/>
    </xf>
    <xf numFmtId="2" fontId="10" fillId="0" borderId="0" xfId="2" applyNumberFormat="1" applyFont="1" applyAlignment="1">
      <alignment vertical="center"/>
    </xf>
    <xf numFmtId="0" fontId="3" fillId="0" borderId="51" xfId="2" applyFont="1" applyBorder="1" applyAlignment="1">
      <alignment vertical="center"/>
    </xf>
    <xf numFmtId="1" fontId="3" fillId="0" borderId="72" xfId="4" applyNumberFormat="1" applyFont="1" applyBorder="1" applyAlignment="1">
      <alignment horizontal="right" vertical="center" wrapText="1"/>
    </xf>
    <xf numFmtId="2" fontId="3" fillId="0" borderId="73" xfId="4" applyNumberFormat="1" applyFont="1" applyBorder="1" applyAlignment="1">
      <alignment horizontal="right" vertical="center" wrapText="1"/>
    </xf>
    <xf numFmtId="0" fontId="3" fillId="0" borderId="74" xfId="2" applyFont="1" applyBorder="1" applyAlignment="1">
      <alignment vertical="center" wrapText="1"/>
    </xf>
    <xf numFmtId="1" fontId="3" fillId="0" borderId="75" xfId="4" applyNumberFormat="1" applyFont="1" applyBorder="1" applyAlignment="1">
      <alignment horizontal="right" vertical="center" wrapText="1"/>
    </xf>
    <xf numFmtId="2" fontId="3" fillId="0" borderId="76" xfId="4" applyNumberFormat="1" applyFont="1" applyBorder="1" applyAlignment="1">
      <alignment horizontal="right" vertical="center" wrapText="1"/>
    </xf>
    <xf numFmtId="0" fontId="3" fillId="0" borderId="59" xfId="2" applyFont="1" applyBorder="1" applyAlignment="1">
      <alignment vertical="center" wrapText="1"/>
    </xf>
    <xf numFmtId="1" fontId="3" fillId="0" borderId="77" xfId="4" applyNumberFormat="1" applyFont="1" applyBorder="1" applyAlignment="1">
      <alignment horizontal="right" vertical="center" wrapText="1"/>
    </xf>
    <xf numFmtId="2" fontId="3" fillId="0" borderId="78" xfId="4" applyNumberFormat="1" applyFont="1" applyBorder="1" applyAlignment="1">
      <alignment horizontal="right" vertical="center" wrapText="1"/>
    </xf>
    <xf numFmtId="166" fontId="10" fillId="0" borderId="0" xfId="2" applyNumberFormat="1" applyFont="1" applyAlignment="1">
      <alignment vertical="center"/>
    </xf>
    <xf numFmtId="0" fontId="3" fillId="3" borderId="66" xfId="2" applyFont="1" applyFill="1" applyBorder="1" applyAlignment="1">
      <alignment vertical="center" wrapText="1"/>
    </xf>
    <xf numFmtId="1" fontId="3" fillId="3" borderId="81" xfId="2" applyNumberFormat="1" applyFont="1" applyFill="1" applyBorder="1" applyAlignment="1">
      <alignment horizontal="right" vertical="center"/>
    </xf>
    <xf numFmtId="2" fontId="3" fillId="3" borderId="68" xfId="2" applyNumberFormat="1" applyFont="1" applyFill="1" applyBorder="1" applyAlignment="1">
      <alignment horizontal="right" vertical="center"/>
    </xf>
    <xf numFmtId="0" fontId="3" fillId="0" borderId="17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2" fontId="10" fillId="0" borderId="82" xfId="2" applyNumberFormat="1" applyFont="1" applyBorder="1" applyAlignment="1">
      <alignment horizontal="right" vertical="center"/>
    </xf>
    <xf numFmtId="1" fontId="10" fillId="0" borderId="0" xfId="2" applyNumberFormat="1" applyFont="1" applyAlignment="1">
      <alignment vertical="center"/>
    </xf>
    <xf numFmtId="0" fontId="10" fillId="0" borderId="63" xfId="2" applyFont="1" applyBorder="1" applyAlignment="1">
      <alignment vertical="center"/>
    </xf>
    <xf numFmtId="0" fontId="10" fillId="0" borderId="84" xfId="2" applyFont="1" applyBorder="1" applyAlignment="1">
      <alignment vertical="center"/>
    </xf>
    <xf numFmtId="2" fontId="10" fillId="0" borderId="85" xfId="2" applyNumberFormat="1" applyFont="1" applyBorder="1" applyAlignment="1">
      <alignment vertical="center"/>
    </xf>
    <xf numFmtId="0" fontId="10" fillId="0" borderId="59" xfId="2" applyFont="1" applyBorder="1" applyAlignment="1">
      <alignment vertical="center"/>
    </xf>
    <xf numFmtId="0" fontId="10" fillId="0" borderId="77" xfId="2" applyFont="1" applyBorder="1" applyAlignment="1">
      <alignment vertical="center"/>
    </xf>
    <xf numFmtId="2" fontId="10" fillId="0" borderId="78" xfId="2" applyNumberFormat="1" applyFont="1" applyBorder="1" applyAlignment="1">
      <alignment vertical="center"/>
    </xf>
    <xf numFmtId="0" fontId="3" fillId="3" borderId="2" xfId="2" applyFont="1" applyFill="1" applyBorder="1" applyAlignment="1">
      <alignment vertical="center"/>
    </xf>
    <xf numFmtId="2" fontId="3" fillId="3" borderId="57" xfId="2" applyNumberFormat="1" applyFont="1" applyFill="1" applyBorder="1" applyAlignment="1">
      <alignment vertical="center"/>
    </xf>
    <xf numFmtId="0" fontId="10" fillId="0" borderId="72" xfId="2" applyFont="1" applyBorder="1" applyAlignment="1">
      <alignment vertical="center"/>
    </xf>
    <xf numFmtId="2" fontId="10" fillId="0" borderId="73" xfId="2" applyNumberFormat="1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2" fontId="3" fillId="0" borderId="57" xfId="2" applyNumberFormat="1" applyFont="1" applyBorder="1" applyAlignment="1">
      <alignment vertical="center"/>
    </xf>
    <xf numFmtId="0" fontId="3" fillId="0" borderId="63" xfId="2" applyFont="1" applyBorder="1" applyAlignment="1">
      <alignment vertical="center"/>
    </xf>
    <xf numFmtId="0" fontId="3" fillId="3" borderId="66" xfId="2" applyFont="1" applyFill="1" applyBorder="1" applyAlignment="1">
      <alignment vertical="center"/>
    </xf>
    <xf numFmtId="0" fontId="3" fillId="3" borderId="81" xfId="2" applyFont="1" applyFill="1" applyBorder="1" applyAlignment="1">
      <alignment vertical="center"/>
    </xf>
    <xf numFmtId="2" fontId="10" fillId="0" borderId="0" xfId="2" applyNumberFormat="1" applyFont="1" applyAlignment="1">
      <alignment horizontal="right"/>
    </xf>
    <xf numFmtId="165" fontId="4" fillId="0" borderId="0" xfId="2" applyNumberFormat="1" applyFont="1" applyAlignment="1">
      <alignment vertical="center"/>
    </xf>
    <xf numFmtId="2" fontId="4" fillId="0" borderId="0" xfId="2" applyNumberFormat="1" applyFont="1" applyAlignment="1">
      <alignment vertical="center" wrapText="1"/>
    </xf>
    <xf numFmtId="1" fontId="4" fillId="0" borderId="0" xfId="2" applyNumberFormat="1" applyFont="1"/>
    <xf numFmtId="0" fontId="17" fillId="0" borderId="0" xfId="0" applyFont="1" applyAlignment="1">
      <alignment horizontal="center" vertical="center" readingOrder="1"/>
    </xf>
    <xf numFmtId="49" fontId="6" fillId="3" borderId="1" xfId="2" applyNumberFormat="1" applyFont="1" applyFill="1" applyBorder="1" applyAlignment="1">
      <alignment horizontal="center" vertical="center"/>
    </xf>
    <xf numFmtId="49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6" fontId="6" fillId="3" borderId="2" xfId="2" quotePrefix="1" applyNumberFormat="1" applyFont="1" applyFill="1" applyBorder="1" applyAlignment="1">
      <alignment horizontal="center" vertical="center"/>
    </xf>
    <xf numFmtId="2" fontId="6" fillId="3" borderId="2" xfId="2" quotePrefix="1" applyNumberFormat="1" applyFont="1" applyFill="1" applyBorder="1" applyAlignment="1">
      <alignment horizontal="center" vertical="center"/>
    </xf>
    <xf numFmtId="49" fontId="6" fillId="3" borderId="79" xfId="2" quotePrefix="1" applyNumberFormat="1" applyFont="1" applyFill="1" applyBorder="1" applyAlignment="1">
      <alignment horizontal="center" vertical="center"/>
    </xf>
    <xf numFmtId="2" fontId="6" fillId="3" borderId="3" xfId="2" quotePrefix="1" applyNumberFormat="1" applyFont="1" applyFill="1" applyBorder="1" applyAlignment="1">
      <alignment horizontal="center" vertical="center"/>
    </xf>
    <xf numFmtId="0" fontId="4" fillId="0" borderId="83" xfId="2" applyFont="1" applyBorder="1" applyAlignment="1">
      <alignment vertical="center" wrapText="1"/>
    </xf>
    <xf numFmtId="0" fontId="4" fillId="0" borderId="87" xfId="2" applyFont="1" applyBorder="1" applyAlignment="1">
      <alignment horizontal="right" vertical="center"/>
    </xf>
    <xf numFmtId="2" fontId="4" fillId="0" borderId="88" xfId="2" applyNumberFormat="1" applyFont="1" applyBorder="1" applyAlignment="1">
      <alignment horizontal="right" vertical="center"/>
    </xf>
    <xf numFmtId="1" fontId="4" fillId="0" borderId="87" xfId="2" applyNumberFormat="1" applyFont="1" applyBorder="1" applyAlignment="1">
      <alignment horizontal="right" vertical="center"/>
    </xf>
    <xf numFmtId="0" fontId="4" fillId="0" borderId="10" xfId="2" applyFont="1" applyBorder="1" applyAlignment="1">
      <alignment vertical="center" wrapText="1"/>
    </xf>
    <xf numFmtId="0" fontId="4" fillId="0" borderId="90" xfId="2" applyFont="1" applyBorder="1" applyAlignment="1">
      <alignment vertical="center" wrapText="1"/>
    </xf>
    <xf numFmtId="0" fontId="4" fillId="0" borderId="91" xfId="2" applyFont="1" applyBorder="1" applyAlignment="1">
      <alignment horizontal="right" vertical="center"/>
    </xf>
    <xf numFmtId="2" fontId="4" fillId="0" borderId="92" xfId="2" applyNumberFormat="1" applyFont="1" applyBorder="1" applyAlignment="1">
      <alignment horizontal="right" vertical="center"/>
    </xf>
    <xf numFmtId="1" fontId="4" fillId="0" borderId="91" xfId="2" applyNumberFormat="1" applyFont="1" applyBorder="1" applyAlignment="1">
      <alignment horizontal="right" vertical="center"/>
    </xf>
    <xf numFmtId="0" fontId="6" fillId="3" borderId="80" xfId="2" applyFont="1" applyFill="1" applyBorder="1" applyAlignment="1">
      <alignment horizontal="left" vertical="center" wrapText="1"/>
    </xf>
    <xf numFmtId="0" fontId="6" fillId="3" borderId="66" xfId="2" applyFont="1" applyFill="1" applyBorder="1" applyAlignment="1">
      <alignment horizontal="right" vertical="center"/>
    </xf>
    <xf numFmtId="2" fontId="6" fillId="3" borderId="66" xfId="2" applyNumberFormat="1" applyFont="1" applyFill="1" applyBorder="1" applyAlignment="1">
      <alignment horizontal="right" vertical="center"/>
    </xf>
    <xf numFmtId="1" fontId="6" fillId="3" borderId="66" xfId="2" applyNumberFormat="1" applyFont="1" applyFill="1" applyBorder="1" applyAlignment="1">
      <alignment horizontal="right" vertical="center"/>
    </xf>
    <xf numFmtId="2" fontId="6" fillId="3" borderId="93" xfId="2" applyNumberFormat="1" applyFont="1" applyFill="1" applyBorder="1" applyAlignment="1">
      <alignment horizontal="right" vertical="center"/>
    </xf>
    <xf numFmtId="165" fontId="6" fillId="0" borderId="0" xfId="2" applyNumberFormat="1" applyFont="1" applyAlignment="1">
      <alignment vertical="center"/>
    </xf>
    <xf numFmtId="0" fontId="4" fillId="0" borderId="0" xfId="2" applyFont="1" applyAlignment="1">
      <alignment horizontal="center"/>
    </xf>
    <xf numFmtId="166" fontId="4" fillId="0" borderId="0" xfId="2" applyNumberFormat="1" applyFont="1"/>
    <xf numFmtId="0" fontId="6" fillId="0" borderId="0" xfId="2" applyFont="1" applyAlignment="1">
      <alignment horizontal="center"/>
    </xf>
    <xf numFmtId="0" fontId="6" fillId="3" borderId="94" xfId="2" quotePrefix="1" applyFont="1" applyFill="1" applyBorder="1" applyAlignment="1">
      <alignment horizontal="center" vertical="center" wrapText="1"/>
    </xf>
    <xf numFmtId="0" fontId="6" fillId="3" borderId="95" xfId="2" quotePrefix="1" applyFont="1" applyFill="1" applyBorder="1" applyAlignment="1">
      <alignment horizontal="center" vertical="center" wrapText="1"/>
    </xf>
    <xf numFmtId="0" fontId="6" fillId="3" borderId="4" xfId="2" quotePrefix="1" applyFont="1" applyFill="1" applyBorder="1" applyAlignment="1">
      <alignment horizontal="center" vertical="center" wrapText="1"/>
    </xf>
    <xf numFmtId="0" fontId="6" fillId="3" borderId="8" xfId="2" quotePrefix="1" applyFont="1" applyFill="1" applyBorder="1" applyAlignment="1">
      <alignment horizontal="center" vertical="center" wrapText="1"/>
    </xf>
    <xf numFmtId="0" fontId="6" fillId="3" borderId="5" xfId="2" quotePrefix="1" applyFont="1" applyFill="1" applyBorder="1" applyAlignment="1">
      <alignment horizontal="center" vertical="center" wrapText="1"/>
    </xf>
    <xf numFmtId="0" fontId="4" fillId="0" borderId="96" xfId="2" applyFont="1" applyBorder="1" applyAlignment="1">
      <alignment horizontal="center" vertical="center"/>
    </xf>
    <xf numFmtId="14" fontId="4" fillId="0" borderId="20" xfId="2" applyNumberFormat="1" applyFont="1" applyBorder="1" applyAlignment="1">
      <alignment horizontal="center" vertical="center"/>
    </xf>
    <xf numFmtId="0" fontId="4" fillId="0" borderId="97" xfId="2" applyFont="1" applyBorder="1" applyAlignment="1">
      <alignment horizontal="left" vertical="center" wrapText="1"/>
    </xf>
    <xf numFmtId="0" fontId="4" fillId="0" borderId="97" xfId="2" applyFont="1" applyBorder="1" applyAlignment="1">
      <alignment horizontal="center" vertical="center"/>
    </xf>
    <xf numFmtId="2" fontId="4" fillId="0" borderId="97" xfId="2" applyNumberFormat="1" applyFont="1" applyBorder="1" applyAlignment="1">
      <alignment horizontal="right" vertical="center"/>
    </xf>
    <xf numFmtId="0" fontId="4" fillId="0" borderId="97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/>
    </xf>
    <xf numFmtId="14" fontId="4" fillId="0" borderId="22" xfId="2" applyNumberFormat="1" applyFont="1" applyBorder="1" applyAlignment="1">
      <alignment horizontal="center" vertical="center"/>
    </xf>
    <xf numFmtId="0" fontId="4" fillId="0" borderId="98" xfId="2" applyFont="1" applyBorder="1" applyAlignment="1">
      <alignment horizontal="left" vertical="center" wrapText="1"/>
    </xf>
    <xf numFmtId="0" fontId="4" fillId="0" borderId="98" xfId="2" applyFont="1" applyBorder="1" applyAlignment="1">
      <alignment horizontal="center" vertical="center"/>
    </xf>
    <xf numFmtId="2" fontId="4" fillId="0" borderId="98" xfId="2" applyNumberFormat="1" applyFont="1" applyBorder="1" applyAlignment="1">
      <alignment horizontal="right" vertical="center"/>
    </xf>
    <xf numFmtId="0" fontId="4" fillId="0" borderId="23" xfId="2" applyFont="1" applyBorder="1" applyAlignment="1">
      <alignment horizontal="center" vertical="center"/>
    </xf>
    <xf numFmtId="0" fontId="4" fillId="0" borderId="96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14" fontId="4" fillId="0" borderId="22" xfId="2" applyNumberFormat="1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0" fontId="4" fillId="0" borderId="98" xfId="2" applyFont="1" applyBorder="1" applyAlignment="1">
      <alignment horizontal="center" vertical="center" wrapText="1"/>
    </xf>
    <xf numFmtId="2" fontId="4" fillId="0" borderId="98" xfId="2" applyNumberFormat="1" applyFont="1" applyBorder="1" applyAlignment="1">
      <alignment horizontal="right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23" xfId="2" quotePrefix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100" xfId="2" applyFont="1" applyBorder="1" applyAlignment="1">
      <alignment horizontal="left" vertical="center" wrapText="1"/>
    </xf>
    <xf numFmtId="0" fontId="4" fillId="0" borderId="100" xfId="2" applyFont="1" applyBorder="1" applyAlignment="1">
      <alignment horizontal="center" vertical="center"/>
    </xf>
    <xf numFmtId="2" fontId="4" fillId="0" borderId="100" xfId="2" applyNumberFormat="1" applyFont="1" applyBorder="1" applyAlignment="1">
      <alignment horizontal="right" vertical="center"/>
    </xf>
    <xf numFmtId="0" fontId="4" fillId="0" borderId="25" xfId="2" quotePrefix="1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>
      <alignment horizontal="right" vertical="center"/>
    </xf>
    <xf numFmtId="0" fontId="6" fillId="3" borderId="3" xfId="2" applyFont="1" applyFill="1" applyBorder="1" applyAlignment="1">
      <alignment horizontal="center" vertical="center"/>
    </xf>
    <xf numFmtId="0" fontId="4" fillId="0" borderId="101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quotePrefix="1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4" fillId="0" borderId="61" xfId="2" applyFont="1" applyBorder="1" applyAlignment="1">
      <alignment horizontal="center" vertical="center"/>
    </xf>
    <xf numFmtId="0" fontId="4" fillId="0" borderId="86" xfId="2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2" fontId="6" fillId="3" borderId="6" xfId="2" applyNumberFormat="1" applyFont="1" applyFill="1" applyBorder="1" applyAlignment="1">
      <alignment horizontal="right" vertical="center"/>
    </xf>
    <xf numFmtId="0" fontId="6" fillId="3" borderId="33" xfId="2" applyFont="1" applyFill="1" applyBorder="1" applyAlignment="1">
      <alignment horizontal="center" vertical="center"/>
    </xf>
    <xf numFmtId="0" fontId="6" fillId="3" borderId="66" xfId="2" applyFont="1" applyFill="1" applyBorder="1" applyAlignment="1">
      <alignment horizontal="center" vertical="center"/>
    </xf>
    <xf numFmtId="0" fontId="6" fillId="3" borderId="93" xfId="2" applyFont="1" applyFill="1" applyBorder="1" applyAlignment="1">
      <alignment horizontal="center" vertical="center"/>
    </xf>
    <xf numFmtId="0" fontId="4" fillId="0" borderId="0" xfId="2" applyFont="1" applyAlignment="1">
      <alignment wrapText="1"/>
    </xf>
    <xf numFmtId="0" fontId="4" fillId="0" borderId="2" xfId="2" applyFont="1" applyBorder="1" applyAlignment="1">
      <alignment horizontal="right" vertical="center"/>
    </xf>
    <xf numFmtId="2" fontId="4" fillId="0" borderId="2" xfId="2" applyNumberFormat="1" applyFont="1" applyBorder="1" applyAlignment="1">
      <alignment horizontal="right" vertical="center"/>
    </xf>
    <xf numFmtId="1" fontId="4" fillId="0" borderId="2" xfId="2" applyNumberFormat="1" applyFont="1" applyBorder="1" applyAlignment="1">
      <alignment horizontal="right" vertical="center"/>
    </xf>
    <xf numFmtId="1" fontId="6" fillId="0" borderId="2" xfId="2" quotePrefix="1" applyNumberFormat="1" applyFont="1" applyBorder="1" applyAlignment="1">
      <alignment horizontal="right" vertical="center"/>
    </xf>
    <xf numFmtId="49" fontId="4" fillId="0" borderId="101" xfId="2" applyNumberFormat="1" applyFont="1" applyBorder="1" applyAlignment="1">
      <alignment horizontal="left" vertical="center"/>
    </xf>
    <xf numFmtId="49" fontId="4" fillId="0" borderId="96" xfId="2" applyNumberFormat="1" applyFont="1" applyBorder="1" applyAlignment="1">
      <alignment horizontal="left" vertical="center"/>
    </xf>
    <xf numFmtId="0" fontId="4" fillId="0" borderId="96" xfId="2" applyFont="1" applyBorder="1" applyAlignment="1">
      <alignment horizontal="left" vertical="center"/>
    </xf>
    <xf numFmtId="0" fontId="4" fillId="0" borderId="86" xfId="2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166" fontId="4" fillId="0" borderId="2" xfId="2" applyNumberFormat="1" applyFont="1" applyBorder="1" applyAlignment="1">
      <alignment horizontal="right" vertical="center"/>
    </xf>
    <xf numFmtId="1" fontId="6" fillId="3" borderId="2" xfId="2" applyNumberFormat="1" applyFont="1" applyFill="1" applyBorder="1" applyAlignment="1">
      <alignment horizontal="right" vertical="center"/>
    </xf>
    <xf numFmtId="1" fontId="0" fillId="0" borderId="0" xfId="0" applyNumberFormat="1"/>
    <xf numFmtId="169" fontId="4" fillId="0" borderId="2" xfId="2" applyNumberFormat="1" applyFont="1" applyBorder="1" applyAlignment="1">
      <alignment horizontal="right" vertical="center"/>
    </xf>
    <xf numFmtId="169" fontId="6" fillId="3" borderId="2" xfId="2" applyNumberFormat="1" applyFont="1" applyFill="1" applyBorder="1" applyAlignment="1">
      <alignment horizontal="right" vertical="center"/>
    </xf>
    <xf numFmtId="169" fontId="4" fillId="0" borderId="0" xfId="2" applyNumberFormat="1" applyFont="1"/>
    <xf numFmtId="165" fontId="4" fillId="0" borderId="88" xfId="2" applyNumberFormat="1" applyFont="1" applyBorder="1" applyAlignment="1">
      <alignment horizontal="right" vertical="center"/>
    </xf>
    <xf numFmtId="2" fontId="6" fillId="3" borderId="2" xfId="2" applyNumberFormat="1" applyFont="1" applyFill="1" applyBorder="1" applyAlignment="1">
      <alignment horizontal="right" vertical="center"/>
    </xf>
    <xf numFmtId="2" fontId="6" fillId="0" borderId="2" xfId="2" quotePrefix="1" applyNumberFormat="1" applyFont="1" applyBorder="1" applyAlignment="1">
      <alignment horizontal="right" vertical="center"/>
    </xf>
    <xf numFmtId="0" fontId="6" fillId="0" borderId="98" xfId="2" applyFont="1" applyBorder="1" applyAlignment="1">
      <alignment horizontal="center" vertical="center"/>
    </xf>
    <xf numFmtId="2" fontId="6" fillId="0" borderId="98" xfId="2" applyNumberFormat="1" applyFont="1" applyBorder="1" applyAlignment="1">
      <alignment horizontal="right" vertical="center"/>
    </xf>
    <xf numFmtId="0" fontId="4" fillId="3" borderId="2" xfId="2" applyFont="1" applyFill="1" applyBorder="1" applyAlignment="1">
      <alignment horizontal="center" vertical="center"/>
    </xf>
    <xf numFmtId="1" fontId="4" fillId="0" borderId="89" xfId="2" applyNumberFormat="1" applyFont="1" applyBorder="1" applyAlignment="1">
      <alignment horizontal="right" vertical="center"/>
    </xf>
    <xf numFmtId="2" fontId="4" fillId="0" borderId="55" xfId="2" applyNumberFormat="1" applyFont="1" applyBorder="1" applyAlignment="1">
      <alignment horizontal="right" vertical="center"/>
    </xf>
    <xf numFmtId="165" fontId="6" fillId="3" borderId="66" xfId="2" applyNumberFormat="1" applyFont="1" applyFill="1" applyBorder="1" applyAlignment="1">
      <alignment horizontal="right" vertical="center"/>
    </xf>
    <xf numFmtId="0" fontId="4" fillId="0" borderId="7" xfId="3" applyFont="1" applyBorder="1" applyAlignment="1">
      <alignment horizontal="center" vertical="center" wrapText="1"/>
    </xf>
    <xf numFmtId="0" fontId="13" fillId="2" borderId="94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166" fontId="13" fillId="2" borderId="33" xfId="2" applyNumberFormat="1" applyFont="1" applyFill="1" applyBorder="1" applyAlignment="1">
      <alignment horizontal="center" vertical="center" wrapText="1"/>
    </xf>
    <xf numFmtId="0" fontId="4" fillId="0" borderId="0" xfId="2" applyFont="1" applyBorder="1"/>
    <xf numFmtId="2" fontId="4" fillId="0" borderId="0" xfId="2" applyNumberFormat="1" applyFont="1" applyBorder="1"/>
    <xf numFmtId="2" fontId="4" fillId="0" borderId="0" xfId="2" applyNumberFormat="1" applyFont="1" applyBorder="1" applyAlignment="1">
      <alignment horizontal="right"/>
    </xf>
    <xf numFmtId="0" fontId="4" fillId="0" borderId="0" xfId="2" applyFont="1" applyBorder="1" applyAlignment="1">
      <alignment horizontal="right"/>
    </xf>
    <xf numFmtId="0" fontId="6" fillId="0" borderId="0" xfId="2" applyFont="1" applyBorder="1"/>
    <xf numFmtId="2" fontId="6" fillId="0" borderId="0" xfId="2" applyNumberFormat="1" applyFont="1" applyBorder="1"/>
    <xf numFmtId="0" fontId="6" fillId="3" borderId="56" xfId="2" applyFont="1" applyFill="1" applyBorder="1" applyAlignment="1">
      <alignment horizontal="left" vertical="center"/>
    </xf>
    <xf numFmtId="0" fontId="5" fillId="2" borderId="94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 wrapText="1"/>
    </xf>
    <xf numFmtId="164" fontId="5" fillId="2" borderId="6" xfId="2" applyNumberFormat="1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2" fontId="5" fillId="2" borderId="6" xfId="2" applyNumberFormat="1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 readingOrder="1"/>
    </xf>
    <xf numFmtId="1" fontId="5" fillId="2" borderId="6" xfId="1" applyNumberFormat="1" applyFont="1" applyFill="1" applyBorder="1" applyAlignment="1">
      <alignment horizontal="center" vertical="center" wrapText="1" readingOrder="1"/>
    </xf>
    <xf numFmtId="164" fontId="5" fillId="2" borderId="6" xfId="1" applyNumberFormat="1" applyFont="1" applyFill="1" applyBorder="1" applyAlignment="1">
      <alignment horizontal="center" vertical="center" wrapText="1" readingOrder="1"/>
    </xf>
    <xf numFmtId="0" fontId="5" fillId="2" borderId="33" xfId="1" applyFont="1" applyFill="1" applyBorder="1" applyAlignment="1">
      <alignment horizontal="center" vertical="center" wrapText="1" readingOrder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 readingOrder="1"/>
    </xf>
    <xf numFmtId="2" fontId="5" fillId="2" borderId="4" xfId="1" applyNumberFormat="1" applyFont="1" applyFill="1" applyBorder="1" applyAlignment="1">
      <alignment horizontal="right" vertical="center" wrapText="1" readingOrder="1"/>
    </xf>
    <xf numFmtId="164" fontId="5" fillId="2" borderId="4" xfId="1" applyNumberFormat="1" applyFont="1" applyFill="1" applyBorder="1" applyAlignment="1">
      <alignment horizontal="center" vertical="center" wrapText="1" readingOrder="1"/>
    </xf>
    <xf numFmtId="0" fontId="5" fillId="2" borderId="5" xfId="1" applyFont="1" applyFill="1" applyBorder="1" applyAlignment="1">
      <alignment horizontal="center" vertical="center" wrapText="1" readingOrder="1"/>
    </xf>
    <xf numFmtId="0" fontId="5" fillId="2" borderId="94" xfId="1" applyFont="1" applyFill="1" applyBorder="1" applyAlignment="1">
      <alignment horizontal="center" vertical="center" wrapText="1" readingOrder="1"/>
    </xf>
    <xf numFmtId="0" fontId="10" fillId="0" borderId="83" xfId="2" applyFont="1" applyBorder="1" applyAlignment="1">
      <alignment vertical="center" wrapText="1"/>
    </xf>
    <xf numFmtId="0" fontId="10" fillId="0" borderId="10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13" xfId="2" applyFont="1" applyBorder="1" applyAlignment="1">
      <alignment vertical="center" wrapText="1"/>
    </xf>
    <xf numFmtId="0" fontId="10" fillId="0" borderId="86" xfId="2" applyFont="1" applyBorder="1" applyAlignment="1">
      <alignment vertical="center"/>
    </xf>
    <xf numFmtId="0" fontId="3" fillId="0" borderId="31" xfId="2" applyFont="1" applyBorder="1" applyAlignment="1">
      <alignment vertical="center" wrapText="1"/>
    </xf>
    <xf numFmtId="0" fontId="3" fillId="0" borderId="28" xfId="2" applyFont="1" applyBorder="1" applyAlignment="1">
      <alignment vertical="center"/>
    </xf>
    <xf numFmtId="0" fontId="3" fillId="0" borderId="30" xfId="2" applyFont="1" applyBorder="1" applyAlignment="1">
      <alignment vertical="center"/>
    </xf>
    <xf numFmtId="0" fontId="3" fillId="0" borderId="0" xfId="2" applyFont="1" applyBorder="1" applyAlignment="1">
      <alignment horizontal="center" vertical="center" wrapText="1"/>
    </xf>
    <xf numFmtId="0" fontId="3" fillId="0" borderId="69" xfId="2" applyFont="1" applyBorder="1" applyAlignment="1">
      <alignment horizontal="left" vertical="center" wrapText="1"/>
    </xf>
    <xf numFmtId="0" fontId="3" fillId="0" borderId="70" xfId="2" applyFont="1" applyBorder="1" applyAlignment="1">
      <alignment horizontal="left" vertical="center" wrapText="1"/>
    </xf>
    <xf numFmtId="0" fontId="3" fillId="0" borderId="71" xfId="2" applyFont="1" applyBorder="1" applyAlignment="1">
      <alignment horizontal="left" vertical="center" wrapText="1"/>
    </xf>
    <xf numFmtId="0" fontId="10" fillId="0" borderId="10" xfId="2" applyFont="1" applyBorder="1" applyAlignment="1">
      <alignment vertical="center" wrapText="1"/>
    </xf>
    <xf numFmtId="0" fontId="10" fillId="0" borderId="11" xfId="2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3" fillId="0" borderId="8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right" vertical="center"/>
    </xf>
    <xf numFmtId="0" fontId="5" fillId="2" borderId="4" xfId="2" applyFont="1" applyFill="1" applyBorder="1" applyAlignment="1">
      <alignment horizontal="center" textRotation="90" wrapText="1"/>
    </xf>
    <xf numFmtId="0" fontId="5" fillId="2" borderId="6" xfId="2" applyFont="1" applyFill="1" applyBorder="1" applyAlignment="1">
      <alignment horizontal="center" textRotation="90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33" xfId="2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6" fillId="0" borderId="0" xfId="2" applyFont="1" applyBorder="1" applyAlignment="1">
      <alignment horizontal="right" vertical="center"/>
    </xf>
    <xf numFmtId="0" fontId="5" fillId="2" borderId="9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 wrapText="1"/>
    </xf>
    <xf numFmtId="0" fontId="4" fillId="0" borderId="47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6" fillId="3" borderId="56" xfId="2" applyFont="1" applyFill="1" applyBorder="1" applyAlignment="1">
      <alignment horizontal="left" vertical="center" wrapText="1"/>
    </xf>
    <xf numFmtId="0" fontId="6" fillId="3" borderId="52" xfId="2" applyFont="1" applyFill="1" applyBorder="1" applyAlignment="1">
      <alignment horizontal="left" vertical="center"/>
    </xf>
    <xf numFmtId="0" fontId="6" fillId="3" borderId="79" xfId="2" applyFont="1" applyFill="1" applyBorder="1" applyAlignment="1">
      <alignment horizontal="left" vertical="center"/>
    </xf>
    <xf numFmtId="0" fontId="4" fillId="0" borderId="99" xfId="2" applyFont="1" applyBorder="1" applyAlignment="1">
      <alignment horizontal="center" vertical="center"/>
    </xf>
    <xf numFmtId="0" fontId="6" fillId="3" borderId="17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/>
    </xf>
    <xf numFmtId="0" fontId="6" fillId="3" borderId="95" xfId="2" applyFont="1" applyFill="1" applyBorder="1" applyAlignment="1">
      <alignment horizontal="left" vertical="center"/>
    </xf>
    <xf numFmtId="0" fontId="6" fillId="3" borderId="80" xfId="2" applyFont="1" applyFill="1" applyBorder="1" applyAlignment="1">
      <alignment horizontal="left" vertical="center" wrapText="1"/>
    </xf>
    <xf numFmtId="0" fontId="6" fillId="3" borderId="66" xfId="2" applyFont="1" applyFill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 readingOrder="1"/>
    </xf>
    <xf numFmtId="0" fontId="3" fillId="0" borderId="12" xfId="1" applyFont="1" applyBorder="1" applyAlignment="1">
      <alignment horizontal="center" vertical="center" wrapText="1" readingOrder="1"/>
    </xf>
    <xf numFmtId="0" fontId="6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2" fontId="6" fillId="5" borderId="35" xfId="3" applyNumberFormat="1" applyFont="1" applyFill="1" applyBorder="1" applyAlignment="1">
      <alignment horizontal="center" vertical="center" wrapText="1"/>
    </xf>
    <xf numFmtId="2" fontId="6" fillId="5" borderId="43" xfId="3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1" fontId="6" fillId="5" borderId="34" xfId="3" applyNumberFormat="1" applyFont="1" applyFill="1" applyBorder="1" applyAlignment="1">
      <alignment horizontal="center" vertical="center" wrapText="1" shrinkToFit="1"/>
    </xf>
    <xf numFmtId="1" fontId="6" fillId="5" borderId="35" xfId="3" applyNumberFormat="1" applyFont="1" applyFill="1" applyBorder="1" applyAlignment="1">
      <alignment horizontal="center" vertical="center" wrapText="1" shrinkToFit="1"/>
    </xf>
    <xf numFmtId="0" fontId="3" fillId="0" borderId="0" xfId="1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 wrapText="1"/>
    </xf>
    <xf numFmtId="164" fontId="6" fillId="5" borderId="19" xfId="3" applyNumberFormat="1" applyFont="1" applyFill="1" applyBorder="1" applyAlignment="1">
      <alignment horizontal="center" vertical="center" wrapText="1" shrinkToFit="1"/>
    </xf>
    <xf numFmtId="164" fontId="6" fillId="5" borderId="0" xfId="3" applyNumberFormat="1" applyFont="1" applyFill="1" applyBorder="1" applyAlignment="1">
      <alignment horizontal="center" vertical="center" wrapText="1" shrinkToFit="1"/>
    </xf>
    <xf numFmtId="164" fontId="6" fillId="5" borderId="27" xfId="3" applyNumberFormat="1" applyFont="1" applyFill="1" applyBorder="1" applyAlignment="1">
      <alignment horizontal="center" vertical="center" wrapText="1" shrinkToFit="1"/>
    </xf>
    <xf numFmtId="0" fontId="4" fillId="0" borderId="9" xfId="3" applyFont="1" applyBorder="1" applyAlignment="1">
      <alignment horizontal="center" vertical="center" wrapText="1"/>
    </xf>
    <xf numFmtId="164" fontId="6" fillId="5" borderId="36" xfId="3" applyNumberFormat="1" applyFont="1" applyFill="1" applyBorder="1" applyAlignment="1">
      <alignment horizontal="center" vertical="center" wrapText="1" shrinkToFit="1"/>
    </xf>
    <xf numFmtId="164" fontId="6" fillId="5" borderId="37" xfId="3" applyNumberFormat="1" applyFont="1" applyFill="1" applyBorder="1" applyAlignment="1">
      <alignment horizontal="center" vertical="center" wrapText="1" shrinkToFit="1"/>
    </xf>
    <xf numFmtId="164" fontId="6" fillId="5" borderId="38" xfId="3" applyNumberFormat="1" applyFont="1" applyFill="1" applyBorder="1" applyAlignment="1">
      <alignment horizontal="center" vertical="center" wrapText="1" shrinkToFit="1"/>
    </xf>
    <xf numFmtId="1" fontId="6" fillId="5" borderId="26" xfId="3" applyNumberFormat="1" applyFont="1" applyFill="1" applyBorder="1" applyAlignment="1">
      <alignment horizontal="left" vertical="center" wrapText="1" shrinkToFit="1"/>
    </xf>
    <xf numFmtId="1" fontId="6" fillId="5" borderId="0" xfId="3" applyNumberFormat="1" applyFont="1" applyFill="1" applyBorder="1" applyAlignment="1">
      <alignment horizontal="left" vertical="center" wrapText="1" shrinkToFit="1"/>
    </xf>
    <xf numFmtId="1" fontId="6" fillId="5" borderId="8" xfId="3" applyNumberFormat="1" applyFont="1" applyFill="1" applyBorder="1" applyAlignment="1">
      <alignment horizontal="left" vertical="center" wrapText="1" shrinkToFit="1"/>
    </xf>
    <xf numFmtId="164" fontId="6" fillId="5" borderId="35" xfId="3" applyNumberFormat="1" applyFont="1" applyFill="1" applyBorder="1" applyAlignment="1">
      <alignment horizontal="center" vertical="center" wrapText="1" shrinkToFit="1"/>
    </xf>
    <xf numFmtId="164" fontId="6" fillId="5" borderId="43" xfId="3" applyNumberFormat="1" applyFont="1" applyFill="1" applyBorder="1" applyAlignment="1">
      <alignment horizontal="center" vertical="center" wrapText="1" shrinkToFit="1"/>
    </xf>
    <xf numFmtId="0" fontId="10" fillId="0" borderId="0" xfId="1" applyFont="1" applyBorder="1" applyAlignment="1">
      <alignment horizontal="center" vertical="center" wrapText="1" readingOrder="1"/>
    </xf>
    <xf numFmtId="0" fontId="5" fillId="2" borderId="6" xfId="1" applyFont="1" applyFill="1" applyBorder="1" applyAlignment="1">
      <alignment horizontal="center" vertical="center" wrapText="1" readingOrder="1"/>
    </xf>
    <xf numFmtId="0" fontId="6" fillId="4" borderId="56" xfId="2" applyFont="1" applyFill="1" applyBorder="1" applyAlignment="1">
      <alignment horizontal="left" vertical="center" wrapText="1" readingOrder="1"/>
    </xf>
    <xf numFmtId="0" fontId="6" fillId="4" borderId="52" xfId="2" applyFont="1" applyFill="1" applyBorder="1" applyAlignment="1">
      <alignment horizontal="left" vertical="center" wrapText="1" readingOrder="1"/>
    </xf>
    <xf numFmtId="0" fontId="6" fillId="3" borderId="64" xfId="2" applyFont="1" applyFill="1" applyBorder="1" applyAlignment="1">
      <alignment horizontal="left" vertical="center" wrapText="1" readingOrder="1"/>
    </xf>
    <xf numFmtId="0" fontId="6" fillId="3" borderId="65" xfId="2" applyFont="1" applyFill="1" applyBorder="1" applyAlignment="1">
      <alignment horizontal="left" vertical="center" wrapText="1" readingOrder="1"/>
    </xf>
    <xf numFmtId="0" fontId="6" fillId="3" borderId="67" xfId="2" applyFont="1" applyFill="1" applyBorder="1" applyAlignment="1">
      <alignment horizontal="center" vertical="center" wrapText="1" readingOrder="1"/>
    </xf>
    <xf numFmtId="0" fontId="6" fillId="3" borderId="65" xfId="2" applyFont="1" applyFill="1" applyBorder="1" applyAlignment="1">
      <alignment horizontal="center" vertical="center" wrapText="1" readingOrder="1"/>
    </xf>
    <xf numFmtId="0" fontId="6" fillId="3" borderId="68" xfId="2" applyFont="1" applyFill="1" applyBorder="1" applyAlignment="1">
      <alignment horizontal="center" vertical="center" wrapText="1" readingOrder="1"/>
    </xf>
    <xf numFmtId="0" fontId="6" fillId="0" borderId="2" xfId="2" applyFont="1" applyBorder="1" applyAlignment="1">
      <alignment horizontal="right" vertical="center"/>
    </xf>
    <xf numFmtId="2" fontId="6" fillId="0" borderId="2" xfId="2" applyNumberFormat="1" applyFont="1" applyBorder="1" applyAlignment="1">
      <alignment horizontal="right" vertical="center"/>
    </xf>
    <xf numFmtId="165" fontId="6" fillId="0" borderId="2" xfId="2" applyNumberFormat="1" applyFont="1" applyBorder="1" applyAlignment="1">
      <alignment horizontal="right" vertical="center"/>
    </xf>
  </cellXfs>
  <cellStyles count="5">
    <cellStyle name="Normal" xfId="0" builtinId="0"/>
    <cellStyle name="Normal 19 2" xfId="1" xr:uid="{00000000-0005-0000-0000-000001000000}"/>
    <cellStyle name="Normal 2" xfId="2" xr:uid="{00000000-0005-0000-0000-000002000000}"/>
    <cellStyle name="Normal 4 2" xfId="3" xr:uid="{00000000-0005-0000-0000-000003000000}"/>
    <cellStyle name="Normal_9.1 summary" xfId="4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5"/>
  <sheetViews>
    <sheetView zoomScaleNormal="100" zoomScaleSheetLayoutView="100" workbookViewId="0">
      <pane ySplit="3" topLeftCell="A22" activePane="bottomLeft" state="frozen"/>
      <selection activeCell="J13" sqref="J13"/>
      <selection pane="bottomLeft" activeCell="F31" sqref="F31"/>
    </sheetView>
  </sheetViews>
  <sheetFormatPr defaultColWidth="10.42578125" defaultRowHeight="15.75" x14ac:dyDescent="0.25"/>
  <cols>
    <col min="1" max="1" width="26.28515625" style="199" customWidth="1"/>
    <col min="2" max="2" width="24.42578125" style="199" customWidth="1"/>
    <col min="3" max="3" width="16.28515625" style="199" customWidth="1"/>
    <col min="4" max="4" width="32.42578125" style="253" customWidth="1"/>
    <col min="5" max="5" width="11.42578125" style="199" customWidth="1"/>
    <col min="6" max="7" width="10.42578125" style="199"/>
    <col min="8" max="8" width="13.28515625" style="199" bestFit="1" customWidth="1"/>
    <col min="9" max="16384" width="10.42578125" style="199"/>
  </cols>
  <sheetData>
    <row r="1" spans="1:4" ht="44.25" customHeight="1" x14ac:dyDescent="0.25">
      <c r="A1" s="389" t="s">
        <v>557</v>
      </c>
      <c r="B1" s="389"/>
      <c r="C1" s="389"/>
      <c r="D1" s="389"/>
    </row>
    <row r="2" spans="1:4" s="200" customFormat="1" ht="37.5" customHeight="1" x14ac:dyDescent="0.25">
      <c r="A2" s="355" t="s">
        <v>473</v>
      </c>
      <c r="B2" s="356" t="s">
        <v>474</v>
      </c>
      <c r="C2" s="356" t="s">
        <v>475</v>
      </c>
      <c r="D2" s="357" t="s">
        <v>476</v>
      </c>
    </row>
    <row r="3" spans="1:4" s="204" customFormat="1" ht="15" customHeight="1" x14ac:dyDescent="0.25">
      <c r="A3" s="201" t="s">
        <v>12</v>
      </c>
      <c r="B3" s="202" t="s">
        <v>13</v>
      </c>
      <c r="C3" s="202" t="s">
        <v>14</v>
      </c>
      <c r="D3" s="203" t="s">
        <v>15</v>
      </c>
    </row>
    <row r="4" spans="1:4" s="205" customFormat="1" x14ac:dyDescent="0.25">
      <c r="A4" s="390" t="s">
        <v>477</v>
      </c>
      <c r="B4" s="391"/>
      <c r="C4" s="391"/>
      <c r="D4" s="392"/>
    </row>
    <row r="5" spans="1:4" s="205" customFormat="1" x14ac:dyDescent="0.25">
      <c r="A5" s="384" t="s">
        <v>34</v>
      </c>
      <c r="B5" s="206" t="s">
        <v>49</v>
      </c>
      <c r="C5" s="207">
        <v>12</v>
      </c>
      <c r="D5" s="208">
        <v>4110.1499999999996</v>
      </c>
    </row>
    <row r="6" spans="1:4" s="205" customFormat="1" x14ac:dyDescent="0.25">
      <c r="A6" s="393"/>
      <c r="B6" s="209" t="s">
        <v>29</v>
      </c>
      <c r="C6" s="210">
        <v>13</v>
      </c>
      <c r="D6" s="211">
        <v>4860.8900000000003</v>
      </c>
    </row>
    <row r="7" spans="1:4" s="205" customFormat="1" x14ac:dyDescent="0.25">
      <c r="A7" s="393"/>
      <c r="B7" s="209" t="s">
        <v>40</v>
      </c>
      <c r="C7" s="210">
        <v>3</v>
      </c>
      <c r="D7" s="211">
        <v>267.68</v>
      </c>
    </row>
    <row r="8" spans="1:4" s="205" customFormat="1" x14ac:dyDescent="0.25">
      <c r="A8" s="393"/>
      <c r="B8" s="212" t="s">
        <v>177</v>
      </c>
      <c r="C8" s="213">
        <v>0</v>
      </c>
      <c r="D8" s="214">
        <v>0</v>
      </c>
    </row>
    <row r="9" spans="1:4" s="205" customFormat="1" x14ac:dyDescent="0.25">
      <c r="A9" s="394"/>
      <c r="B9" s="215" t="s">
        <v>311</v>
      </c>
      <c r="C9" s="216">
        <f>SUM(C5:C8)</f>
        <v>28</v>
      </c>
      <c r="D9" s="217">
        <f>SUM(D5:D8)</f>
        <v>9238.7200000000012</v>
      </c>
    </row>
    <row r="10" spans="1:4" s="205" customFormat="1" x14ac:dyDescent="0.25">
      <c r="A10" s="384" t="s">
        <v>54</v>
      </c>
      <c r="B10" s="206" t="s">
        <v>49</v>
      </c>
      <c r="C10" s="207">
        <v>32</v>
      </c>
      <c r="D10" s="208">
        <v>4309.26</v>
      </c>
    </row>
    <row r="11" spans="1:4" s="205" customFormat="1" x14ac:dyDescent="0.25">
      <c r="A11" s="393"/>
      <c r="B11" s="209" t="s">
        <v>29</v>
      </c>
      <c r="C11" s="210">
        <v>11</v>
      </c>
      <c r="D11" s="211">
        <v>1981.2</v>
      </c>
    </row>
    <row r="12" spans="1:4" s="205" customFormat="1" x14ac:dyDescent="0.25">
      <c r="A12" s="393"/>
      <c r="B12" s="209" t="s">
        <v>40</v>
      </c>
      <c r="C12" s="210">
        <v>0</v>
      </c>
      <c r="D12" s="211">
        <v>0</v>
      </c>
    </row>
    <row r="13" spans="1:4" s="205" customFormat="1" x14ac:dyDescent="0.25">
      <c r="A13" s="393"/>
      <c r="B13" s="212" t="s">
        <v>177</v>
      </c>
      <c r="C13" s="213">
        <v>0</v>
      </c>
      <c r="D13" s="218">
        <v>0</v>
      </c>
    </row>
    <row r="14" spans="1:4" s="205" customFormat="1" x14ac:dyDescent="0.25">
      <c r="A14" s="394"/>
      <c r="B14" s="215" t="s">
        <v>311</v>
      </c>
      <c r="C14" s="216">
        <f>SUM(C10:C13)</f>
        <v>43</v>
      </c>
      <c r="D14" s="217">
        <f>SUM(D10:D13)</f>
        <v>6290.46</v>
      </c>
    </row>
    <row r="15" spans="1:4" s="205" customFormat="1" x14ac:dyDescent="0.25">
      <c r="A15" s="384" t="s">
        <v>28</v>
      </c>
      <c r="B15" s="206" t="s">
        <v>49</v>
      </c>
      <c r="C15" s="207">
        <v>4</v>
      </c>
      <c r="D15" s="208">
        <v>180.38</v>
      </c>
    </row>
    <row r="16" spans="1:4" s="205" customFormat="1" x14ac:dyDescent="0.25">
      <c r="A16" s="393"/>
      <c r="B16" s="209" t="s">
        <v>29</v>
      </c>
      <c r="C16" s="210">
        <v>98</v>
      </c>
      <c r="D16" s="211">
        <v>19182.715199999999</v>
      </c>
    </row>
    <row r="17" spans="1:6" s="205" customFormat="1" x14ac:dyDescent="0.25">
      <c r="A17" s="393"/>
      <c r="B17" s="209" t="s">
        <v>40</v>
      </c>
      <c r="C17" s="210">
        <v>17</v>
      </c>
      <c r="D17" s="211">
        <v>554.20000000000005</v>
      </c>
    </row>
    <row r="18" spans="1:6" s="205" customFormat="1" x14ac:dyDescent="0.25">
      <c r="A18" s="393"/>
      <c r="B18" s="212" t="s">
        <v>177</v>
      </c>
      <c r="C18" s="213">
        <v>2</v>
      </c>
      <c r="D18" s="214">
        <v>333.76799999999997</v>
      </c>
    </row>
    <row r="19" spans="1:6" s="205" customFormat="1" x14ac:dyDescent="0.25">
      <c r="A19" s="394"/>
      <c r="B19" s="215" t="s">
        <v>478</v>
      </c>
      <c r="C19" s="216">
        <f>SUM(C15:C18)</f>
        <v>121</v>
      </c>
      <c r="D19" s="217">
        <f>SUM(D15:D18)</f>
        <v>20251.063200000001</v>
      </c>
    </row>
    <row r="20" spans="1:6" s="205" customFormat="1" x14ac:dyDescent="0.25">
      <c r="A20" s="395" t="s">
        <v>302</v>
      </c>
      <c r="B20" s="220" t="s">
        <v>479</v>
      </c>
      <c r="C20" s="221">
        <f>C5+C10+C15</f>
        <v>48</v>
      </c>
      <c r="D20" s="222">
        <f>D5+D10+D15</f>
        <v>8599.7899999999991</v>
      </c>
    </row>
    <row r="21" spans="1:6" s="205" customFormat="1" x14ac:dyDescent="0.25">
      <c r="A21" s="396"/>
      <c r="B21" s="223" t="s">
        <v>29</v>
      </c>
      <c r="C21" s="224">
        <f t="shared" ref="C21:D23" si="0">C6+C11+C16</f>
        <v>122</v>
      </c>
      <c r="D21" s="225">
        <f t="shared" si="0"/>
        <v>26024.805199999999</v>
      </c>
      <c r="F21" s="219"/>
    </row>
    <row r="22" spans="1:6" s="205" customFormat="1" x14ac:dyDescent="0.25">
      <c r="A22" s="396"/>
      <c r="B22" s="223" t="s">
        <v>480</v>
      </c>
      <c r="C22" s="224">
        <f t="shared" si="0"/>
        <v>20</v>
      </c>
      <c r="D22" s="225">
        <f t="shared" si="0"/>
        <v>821.88000000000011</v>
      </c>
      <c r="F22" s="219"/>
    </row>
    <row r="23" spans="1:6" s="205" customFormat="1" x14ac:dyDescent="0.25">
      <c r="A23" s="396"/>
      <c r="B23" s="226" t="s">
        <v>481</v>
      </c>
      <c r="C23" s="227">
        <f t="shared" si="0"/>
        <v>2</v>
      </c>
      <c r="D23" s="228">
        <f t="shared" si="0"/>
        <v>333.76799999999997</v>
      </c>
      <c r="E23" s="229"/>
    </row>
    <row r="24" spans="1:6" s="205" customFormat="1" ht="16.5" thickBot="1" x14ac:dyDescent="0.3">
      <c r="A24" s="397"/>
      <c r="B24" s="230" t="s">
        <v>478</v>
      </c>
      <c r="C24" s="231">
        <f>SUM(C20:C23)</f>
        <v>192</v>
      </c>
      <c r="D24" s="232">
        <f>SUM(D20:D23)</f>
        <v>35780.24319999999</v>
      </c>
      <c r="F24" s="219"/>
    </row>
    <row r="25" spans="1:6" s="205" customFormat="1" ht="16.5" thickTop="1" x14ac:dyDescent="0.25">
      <c r="A25" s="233" t="s">
        <v>482</v>
      </c>
      <c r="B25" s="234"/>
      <c r="C25" s="234"/>
      <c r="D25" s="235"/>
      <c r="F25" s="236"/>
    </row>
    <row r="26" spans="1:6" s="205" customFormat="1" x14ac:dyDescent="0.25">
      <c r="A26" s="381" t="s">
        <v>483</v>
      </c>
      <c r="B26" s="237" t="s">
        <v>484</v>
      </c>
      <c r="C26" s="238">
        <v>12</v>
      </c>
      <c r="D26" s="239">
        <v>1093.94</v>
      </c>
    </row>
    <row r="27" spans="1:6" s="205" customFormat="1" x14ac:dyDescent="0.25">
      <c r="A27" s="382"/>
      <c r="B27" s="240" t="s">
        <v>29</v>
      </c>
      <c r="C27" s="241">
        <v>11</v>
      </c>
      <c r="D27" s="242">
        <v>408.92999999999995</v>
      </c>
    </row>
    <row r="28" spans="1:6" s="205" customFormat="1" x14ac:dyDescent="0.25">
      <c r="A28" s="383"/>
      <c r="B28" s="215" t="s">
        <v>478</v>
      </c>
      <c r="C28" s="243">
        <f>SUM(C26:C27)</f>
        <v>23</v>
      </c>
      <c r="D28" s="244">
        <f>SUM(D26:D27)</f>
        <v>1502.87</v>
      </c>
    </row>
    <row r="29" spans="1:6" s="205" customFormat="1" x14ac:dyDescent="0.25">
      <c r="A29" s="384" t="s">
        <v>485</v>
      </c>
      <c r="B29" s="206" t="s">
        <v>484</v>
      </c>
      <c r="C29" s="245">
        <v>1</v>
      </c>
      <c r="D29" s="246">
        <v>44.66</v>
      </c>
    </row>
    <row r="30" spans="1:6" s="205" customFormat="1" x14ac:dyDescent="0.25">
      <c r="A30" s="382"/>
      <c r="B30" s="240" t="s">
        <v>29</v>
      </c>
      <c r="C30" s="241">
        <v>1</v>
      </c>
      <c r="D30" s="242">
        <v>7.8</v>
      </c>
    </row>
    <row r="31" spans="1:6" s="205" customFormat="1" x14ac:dyDescent="0.25">
      <c r="A31" s="385"/>
      <c r="B31" s="215" t="s">
        <v>486</v>
      </c>
      <c r="C31" s="243">
        <f>SUM(C29:C30)</f>
        <v>2</v>
      </c>
      <c r="D31" s="244">
        <f>SUM(D29:D30)</f>
        <v>52.459999999999994</v>
      </c>
    </row>
    <row r="32" spans="1:6" s="200" customFormat="1" x14ac:dyDescent="0.25">
      <c r="A32" s="386" t="s">
        <v>487</v>
      </c>
      <c r="B32" s="247" t="s">
        <v>49</v>
      </c>
      <c r="C32" s="248">
        <f>C26+C29</f>
        <v>13</v>
      </c>
      <c r="D32" s="249">
        <f>D26+D29</f>
        <v>1138.6000000000001</v>
      </c>
    </row>
    <row r="33" spans="1:12" s="200" customFormat="1" x14ac:dyDescent="0.25">
      <c r="A33" s="387"/>
      <c r="B33" s="250" t="s">
        <v>29</v>
      </c>
      <c r="C33" s="248">
        <f>C27+C30</f>
        <v>12</v>
      </c>
      <c r="D33" s="249">
        <f>D27+D30</f>
        <v>416.72999999999996</v>
      </c>
    </row>
    <row r="34" spans="1:12" s="200" customFormat="1" ht="16.5" thickBot="1" x14ac:dyDescent="0.3">
      <c r="A34" s="388"/>
      <c r="B34" s="251" t="s">
        <v>488</v>
      </c>
      <c r="C34" s="252">
        <f>SUM(C32:C33)</f>
        <v>25</v>
      </c>
      <c r="D34" s="232">
        <f>SUM(D32:D33)</f>
        <v>1555.3300000000002</v>
      </c>
      <c r="F34" s="205"/>
      <c r="G34" s="205"/>
      <c r="H34" s="205"/>
      <c r="I34" s="205"/>
      <c r="J34" s="205"/>
      <c r="K34" s="205"/>
      <c r="L34" s="205"/>
    </row>
    <row r="35" spans="1:12" ht="16.5" thickTop="1" x14ac:dyDescent="0.25"/>
  </sheetData>
  <mergeCells count="9">
    <mergeCell ref="A26:A28"/>
    <mergeCell ref="A29:A31"/>
    <mergeCell ref="A32:A34"/>
    <mergeCell ref="A1:D1"/>
    <mergeCell ref="A4:D4"/>
    <mergeCell ref="A5:A9"/>
    <mergeCell ref="A10:A14"/>
    <mergeCell ref="A15:A19"/>
    <mergeCell ref="A20:A24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99" firstPageNumber="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50"/>
  <sheetViews>
    <sheetView zoomScaleNormal="100" zoomScaleSheetLayoutView="100" workbookViewId="0">
      <pane xSplit="1" ySplit="5" topLeftCell="B12" activePane="bottomRight" state="frozen"/>
      <selection activeCell="I13" sqref="I13"/>
      <selection pane="topRight" activeCell="I13" sqref="I13"/>
      <selection pane="bottomLeft" activeCell="I13" sqref="I13"/>
      <selection pane="bottomRight" activeCell="E29" sqref="E29:E30"/>
    </sheetView>
  </sheetViews>
  <sheetFormatPr defaultColWidth="10.42578125" defaultRowHeight="12.75" x14ac:dyDescent="0.2"/>
  <cols>
    <col min="1" max="1" width="7.28515625" style="21" customWidth="1"/>
    <col min="2" max="2" width="8.140625" style="21" bestFit="1" customWidth="1"/>
    <col min="3" max="3" width="8.140625" style="50" bestFit="1" customWidth="1"/>
    <col min="4" max="4" width="5.7109375" style="21" bestFit="1" customWidth="1"/>
    <col min="5" max="5" width="8.140625" style="50" bestFit="1" customWidth="1"/>
    <col min="6" max="6" width="5.7109375" style="21" bestFit="1" customWidth="1"/>
    <col min="7" max="7" width="8.140625" style="51" bestFit="1" customWidth="1"/>
    <col min="8" max="8" width="5.7109375" style="25" bestFit="1" customWidth="1"/>
    <col min="9" max="9" width="9.140625" style="51" bestFit="1" customWidth="1"/>
    <col min="10" max="10" width="5.7109375" style="21" bestFit="1" customWidth="1"/>
    <col min="11" max="11" width="8.140625" style="50" bestFit="1" customWidth="1"/>
    <col min="12" max="12" width="5.7109375" style="22" bestFit="1" customWidth="1"/>
    <col min="13" max="13" width="9.42578125" style="59" customWidth="1"/>
    <col min="14" max="14" width="7" style="21" customWidth="1"/>
    <col min="15" max="15" width="10.5703125" style="21" bestFit="1" customWidth="1"/>
    <col min="16" max="16" width="15.7109375" style="21" customWidth="1"/>
    <col min="17" max="17" width="14.42578125" style="21" customWidth="1"/>
    <col min="18" max="18" width="12.140625" style="21" customWidth="1"/>
    <col min="19" max="16384" width="10.42578125" style="21"/>
  </cols>
  <sheetData>
    <row r="1" spans="1:17" ht="41.25" customHeight="1" x14ac:dyDescent="0.2">
      <c r="A1" s="389" t="s">
        <v>333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7" ht="15.75" customHeight="1" x14ac:dyDescent="0.2">
      <c r="A2" s="399" t="s">
        <v>307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3" spans="1:17" ht="27" customHeight="1" x14ac:dyDescent="0.2">
      <c r="A3" s="400" t="s">
        <v>308</v>
      </c>
      <c r="B3" s="402" t="s">
        <v>49</v>
      </c>
      <c r="C3" s="402"/>
      <c r="D3" s="402" t="s">
        <v>40</v>
      </c>
      <c r="E3" s="402"/>
      <c r="F3" s="402" t="s">
        <v>309</v>
      </c>
      <c r="G3" s="402"/>
      <c r="H3" s="402" t="s">
        <v>310</v>
      </c>
      <c r="I3" s="402"/>
      <c r="J3" s="402" t="s">
        <v>177</v>
      </c>
      <c r="K3" s="402"/>
      <c r="L3" s="403" t="s">
        <v>311</v>
      </c>
      <c r="M3" s="404"/>
    </row>
    <row r="4" spans="1:17" s="38" customFormat="1" ht="59.25" customHeight="1" x14ac:dyDescent="0.25">
      <c r="A4" s="401"/>
      <c r="B4" s="35" t="s">
        <v>312</v>
      </c>
      <c r="C4" s="36" t="s">
        <v>313</v>
      </c>
      <c r="D4" s="35" t="s">
        <v>312</v>
      </c>
      <c r="E4" s="36" t="s">
        <v>313</v>
      </c>
      <c r="F4" s="35" t="s">
        <v>312</v>
      </c>
      <c r="G4" s="36" t="s">
        <v>313</v>
      </c>
      <c r="H4" s="35" t="s">
        <v>312</v>
      </c>
      <c r="I4" s="36" t="s">
        <v>313</v>
      </c>
      <c r="J4" s="35" t="s">
        <v>312</v>
      </c>
      <c r="K4" s="36" t="s">
        <v>313</v>
      </c>
      <c r="L4" s="35" t="s">
        <v>312</v>
      </c>
      <c r="M4" s="37" t="s">
        <v>313</v>
      </c>
    </row>
    <row r="5" spans="1:17" s="24" customFormat="1" ht="17.649999999999999" customHeight="1" x14ac:dyDescent="0.25">
      <c r="A5" s="39" t="s">
        <v>12</v>
      </c>
      <c r="B5" s="40" t="s">
        <v>13</v>
      </c>
      <c r="C5" s="41" t="s">
        <v>14</v>
      </c>
      <c r="D5" s="40" t="s">
        <v>17</v>
      </c>
      <c r="E5" s="41" t="s">
        <v>18</v>
      </c>
      <c r="F5" s="40" t="s">
        <v>19</v>
      </c>
      <c r="G5" s="41" t="s">
        <v>20</v>
      </c>
      <c r="H5" s="42" t="s">
        <v>21</v>
      </c>
      <c r="I5" s="43" t="s">
        <v>305</v>
      </c>
      <c r="J5" s="40" t="s">
        <v>15</v>
      </c>
      <c r="K5" s="44" t="s">
        <v>16</v>
      </c>
      <c r="L5" s="45" t="s">
        <v>304</v>
      </c>
      <c r="M5" s="46" t="s">
        <v>306</v>
      </c>
    </row>
    <row r="6" spans="1:17" s="24" customFormat="1" ht="17.25" customHeight="1" x14ac:dyDescent="0.25">
      <c r="A6" s="333" t="s">
        <v>314</v>
      </c>
      <c r="B6" s="337"/>
      <c r="C6" s="330"/>
      <c r="D6" s="329">
        <v>1</v>
      </c>
      <c r="E6" s="330">
        <v>96.31</v>
      </c>
      <c r="F6" s="329"/>
      <c r="G6" s="330"/>
      <c r="H6" s="337"/>
      <c r="I6" s="342"/>
      <c r="J6" s="338"/>
      <c r="K6" s="330"/>
      <c r="L6" s="332">
        <f>B6+D6+F6+H6+J6</f>
        <v>1</v>
      </c>
      <c r="M6" s="347">
        <f>C6+E6+G6+I6+K6</f>
        <v>96.31</v>
      </c>
    </row>
    <row r="7" spans="1:17" s="24" customFormat="1" ht="17.25" customHeight="1" x14ac:dyDescent="0.25">
      <c r="A7" s="334" t="s">
        <v>315</v>
      </c>
      <c r="B7" s="337"/>
      <c r="C7" s="330"/>
      <c r="D7" s="337"/>
      <c r="E7" s="330"/>
      <c r="F7" s="337"/>
      <c r="G7" s="330"/>
      <c r="H7" s="337"/>
      <c r="I7" s="342"/>
      <c r="J7" s="338"/>
      <c r="K7" s="342"/>
      <c r="L7" s="332">
        <f t="shared" ref="L7:M12" si="0">B7+D7+F7+H7+J7</f>
        <v>0</v>
      </c>
      <c r="M7" s="347">
        <f t="shared" si="0"/>
        <v>0</v>
      </c>
    </row>
    <row r="8" spans="1:17" s="24" customFormat="1" ht="27.75" customHeight="1" x14ac:dyDescent="0.25">
      <c r="A8" s="334" t="s">
        <v>316</v>
      </c>
      <c r="B8" s="329">
        <v>1</v>
      </c>
      <c r="C8" s="330">
        <v>607.80999999999995</v>
      </c>
      <c r="D8" s="337"/>
      <c r="E8" s="330"/>
      <c r="F8" s="337"/>
      <c r="G8" s="330"/>
      <c r="H8" s="337"/>
      <c r="I8" s="342"/>
      <c r="J8" s="338"/>
      <c r="K8" s="342"/>
      <c r="L8" s="332">
        <f t="shared" si="0"/>
        <v>1</v>
      </c>
      <c r="M8" s="347">
        <f t="shared" si="0"/>
        <v>607.80999999999995</v>
      </c>
    </row>
    <row r="9" spans="1:17" s="24" customFormat="1" ht="17.25" customHeight="1" x14ac:dyDescent="0.25">
      <c r="A9" s="334" t="s">
        <v>317</v>
      </c>
      <c r="B9" s="337"/>
      <c r="C9" s="330"/>
      <c r="D9" s="329"/>
      <c r="E9" s="330"/>
      <c r="F9" s="337"/>
      <c r="G9" s="330"/>
      <c r="H9" s="337"/>
      <c r="I9" s="342"/>
      <c r="J9" s="331">
        <v>2</v>
      </c>
      <c r="K9" s="330">
        <v>333.76799999999997</v>
      </c>
      <c r="L9" s="332">
        <f t="shared" si="0"/>
        <v>2</v>
      </c>
      <c r="M9" s="347">
        <f t="shared" si="0"/>
        <v>333.76799999999997</v>
      </c>
    </row>
    <row r="10" spans="1:17" s="24" customFormat="1" ht="17.25" customHeight="1" x14ac:dyDescent="0.25">
      <c r="A10" s="334" t="s">
        <v>318</v>
      </c>
      <c r="B10" s="337"/>
      <c r="C10" s="330"/>
      <c r="D10" s="329"/>
      <c r="E10" s="330"/>
      <c r="F10" s="337"/>
      <c r="G10" s="330"/>
      <c r="H10" s="337"/>
      <c r="I10" s="342"/>
      <c r="J10" s="338"/>
      <c r="K10" s="342"/>
      <c r="L10" s="332">
        <f t="shared" si="0"/>
        <v>0</v>
      </c>
      <c r="M10" s="347">
        <f t="shared" si="0"/>
        <v>0</v>
      </c>
    </row>
    <row r="11" spans="1:17" s="24" customFormat="1" ht="24.75" customHeight="1" x14ac:dyDescent="0.25">
      <c r="A11" s="334" t="s">
        <v>319</v>
      </c>
      <c r="B11" s="337"/>
      <c r="C11" s="330"/>
      <c r="D11" s="329"/>
      <c r="E11" s="330"/>
      <c r="F11" s="337"/>
      <c r="G11" s="330"/>
      <c r="H11" s="337"/>
      <c r="I11" s="342"/>
      <c r="J11" s="338"/>
      <c r="K11" s="342"/>
      <c r="L11" s="332">
        <f t="shared" si="0"/>
        <v>0</v>
      </c>
      <c r="M11" s="347">
        <f t="shared" si="0"/>
        <v>0</v>
      </c>
    </row>
    <row r="12" spans="1:17" s="24" customFormat="1" ht="27.75" customHeight="1" x14ac:dyDescent="0.25">
      <c r="A12" s="334" t="s">
        <v>320</v>
      </c>
      <c r="B12" s="337"/>
      <c r="C12" s="330"/>
      <c r="D12" s="329"/>
      <c r="E12" s="330"/>
      <c r="F12" s="337"/>
      <c r="G12" s="330"/>
      <c r="H12" s="337"/>
      <c r="I12" s="342"/>
      <c r="J12" s="338"/>
      <c r="K12" s="342"/>
      <c r="L12" s="332">
        <f t="shared" si="0"/>
        <v>0</v>
      </c>
      <c r="M12" s="347">
        <f t="shared" si="0"/>
        <v>0</v>
      </c>
    </row>
    <row r="13" spans="1:17" s="7" customFormat="1" ht="17.25" customHeight="1" x14ac:dyDescent="0.25">
      <c r="A13" s="335" t="s">
        <v>321</v>
      </c>
      <c r="B13" s="476">
        <v>20</v>
      </c>
      <c r="C13" s="330">
        <v>1197.1600000000001</v>
      </c>
      <c r="D13" s="329">
        <v>6</v>
      </c>
      <c r="E13" s="330">
        <v>82.720000000000013</v>
      </c>
      <c r="F13" s="329"/>
      <c r="G13" s="330"/>
      <c r="H13" s="338"/>
      <c r="I13" s="342"/>
      <c r="J13" s="339"/>
      <c r="K13" s="342"/>
      <c r="L13" s="332">
        <f>B13+D13+F13+H13+J13</f>
        <v>26</v>
      </c>
      <c r="M13" s="347">
        <f>C13+E13+G13+I13+K13</f>
        <v>1279.8800000000001</v>
      </c>
      <c r="P13" s="24"/>
      <c r="Q13" s="254"/>
    </row>
    <row r="14" spans="1:17" s="7" customFormat="1" ht="17.25" customHeight="1" x14ac:dyDescent="0.25">
      <c r="A14" s="335" t="s">
        <v>322</v>
      </c>
      <c r="B14" s="476">
        <v>18</v>
      </c>
      <c r="C14" s="477">
        <v>4585.7299999999996</v>
      </c>
      <c r="D14" s="329">
        <v>7</v>
      </c>
      <c r="E14" s="477">
        <v>111.78</v>
      </c>
      <c r="F14" s="329"/>
      <c r="G14" s="330"/>
      <c r="H14" s="338"/>
      <c r="I14" s="342"/>
      <c r="J14" s="331"/>
      <c r="K14" s="342"/>
      <c r="L14" s="332">
        <f t="shared" ref="L14:M22" si="1">B14+D14+F14+H14+J14</f>
        <v>25</v>
      </c>
      <c r="M14" s="347">
        <f t="shared" si="1"/>
        <v>4697.5099999999993</v>
      </c>
      <c r="P14" s="24"/>
    </row>
    <row r="15" spans="1:17" s="7" customFormat="1" ht="17.25" customHeight="1" x14ac:dyDescent="0.25">
      <c r="A15" s="335" t="s">
        <v>323</v>
      </c>
      <c r="B15" s="329">
        <v>5</v>
      </c>
      <c r="C15" s="330">
        <v>1618.16</v>
      </c>
      <c r="D15" s="329">
        <v>2</v>
      </c>
      <c r="E15" s="330">
        <v>171.37</v>
      </c>
      <c r="F15" s="476">
        <v>2</v>
      </c>
      <c r="G15" s="477">
        <v>270.14999999999998</v>
      </c>
      <c r="H15" s="478">
        <v>1</v>
      </c>
      <c r="I15" s="477">
        <v>51.13</v>
      </c>
      <c r="J15" s="331"/>
      <c r="K15" s="342"/>
      <c r="L15" s="332">
        <f t="shared" si="1"/>
        <v>10</v>
      </c>
      <c r="M15" s="347">
        <f t="shared" si="1"/>
        <v>2110.8100000000004</v>
      </c>
      <c r="P15" s="24"/>
    </row>
    <row r="16" spans="1:17" s="7" customFormat="1" ht="17.25" customHeight="1" x14ac:dyDescent="0.25">
      <c r="A16" s="335" t="s">
        <v>324</v>
      </c>
      <c r="B16" s="329"/>
      <c r="C16" s="330"/>
      <c r="D16" s="329"/>
      <c r="E16" s="330"/>
      <c r="F16" s="329"/>
      <c r="G16" s="330"/>
      <c r="H16" s="338"/>
      <c r="I16" s="330"/>
      <c r="J16" s="331"/>
      <c r="K16" s="342"/>
      <c r="L16" s="332">
        <f t="shared" si="1"/>
        <v>0</v>
      </c>
      <c r="M16" s="347">
        <f t="shared" si="1"/>
        <v>0</v>
      </c>
      <c r="P16" s="24"/>
    </row>
    <row r="17" spans="1:19" s="7" customFormat="1" ht="17.25" customHeight="1" x14ac:dyDescent="0.25">
      <c r="A17" s="335" t="s">
        <v>325</v>
      </c>
      <c r="B17" s="329"/>
      <c r="C17" s="330"/>
      <c r="D17" s="329"/>
      <c r="E17" s="330"/>
      <c r="F17" s="329">
        <v>5</v>
      </c>
      <c r="G17" s="330">
        <v>1076.2</v>
      </c>
      <c r="H17" s="338"/>
      <c r="I17" s="330"/>
      <c r="J17" s="331"/>
      <c r="K17" s="342"/>
      <c r="L17" s="332">
        <f>B17+D17+F17+H17+J17</f>
        <v>5</v>
      </c>
      <c r="M17" s="347">
        <f t="shared" si="1"/>
        <v>1076.2</v>
      </c>
      <c r="P17" s="24"/>
    </row>
    <row r="18" spans="1:19" s="23" customFormat="1" ht="17.25" customHeight="1" x14ac:dyDescent="0.25">
      <c r="A18" s="335" t="s">
        <v>326</v>
      </c>
      <c r="B18" s="329">
        <v>4</v>
      </c>
      <c r="C18" s="330">
        <v>590.93000000000006</v>
      </c>
      <c r="D18" s="329">
        <v>4</v>
      </c>
      <c r="E18" s="330">
        <v>359.7</v>
      </c>
      <c r="F18" s="329">
        <v>1</v>
      </c>
      <c r="G18" s="330">
        <v>337</v>
      </c>
      <c r="H18" s="338"/>
      <c r="I18" s="330"/>
      <c r="J18" s="331"/>
      <c r="K18" s="342"/>
      <c r="L18" s="332">
        <f>B18+D18+F18+H18+J18</f>
        <v>9</v>
      </c>
      <c r="M18" s="347">
        <f t="shared" si="1"/>
        <v>1287.6300000000001</v>
      </c>
      <c r="P18" s="24"/>
    </row>
    <row r="19" spans="1:19" s="23" customFormat="1" ht="17.25" customHeight="1" x14ac:dyDescent="0.25">
      <c r="A19" s="335" t="s">
        <v>327</v>
      </c>
      <c r="B19" s="329"/>
      <c r="C19" s="330"/>
      <c r="D19" s="329"/>
      <c r="E19" s="330"/>
      <c r="F19" s="329">
        <v>3</v>
      </c>
      <c r="G19" s="330">
        <v>66.599999999999994</v>
      </c>
      <c r="H19" s="331">
        <v>14</v>
      </c>
      <c r="I19" s="330">
        <v>2561.9</v>
      </c>
      <c r="J19" s="331"/>
      <c r="K19" s="342"/>
      <c r="L19" s="332">
        <f t="shared" si="1"/>
        <v>17</v>
      </c>
      <c r="M19" s="347">
        <f t="shared" si="1"/>
        <v>2628.5</v>
      </c>
      <c r="P19" s="24"/>
    </row>
    <row r="20" spans="1:19" s="23" customFormat="1" ht="17.25" customHeight="1" x14ac:dyDescent="0.25">
      <c r="A20" s="335" t="s">
        <v>328</v>
      </c>
      <c r="B20" s="329"/>
      <c r="C20" s="330"/>
      <c r="D20" s="329"/>
      <c r="E20" s="330"/>
      <c r="F20" s="329">
        <v>2</v>
      </c>
      <c r="G20" s="330">
        <v>573.85</v>
      </c>
      <c r="H20" s="331">
        <v>10</v>
      </c>
      <c r="I20" s="330">
        <v>2528.4899999999998</v>
      </c>
      <c r="J20" s="331"/>
      <c r="K20" s="342"/>
      <c r="L20" s="332">
        <f t="shared" si="1"/>
        <v>12</v>
      </c>
      <c r="M20" s="347">
        <f t="shared" si="1"/>
        <v>3102.3399999999997</v>
      </c>
      <c r="P20" s="24"/>
    </row>
    <row r="21" spans="1:19" s="23" customFormat="1" ht="17.25" customHeight="1" x14ac:dyDescent="0.25">
      <c r="A21" s="335" t="s">
        <v>329</v>
      </c>
      <c r="B21" s="329"/>
      <c r="C21" s="330"/>
      <c r="D21" s="329"/>
      <c r="E21" s="330"/>
      <c r="F21" s="329">
        <v>2</v>
      </c>
      <c r="G21" s="330">
        <v>1.052</v>
      </c>
      <c r="H21" s="331">
        <v>20</v>
      </c>
      <c r="I21" s="330">
        <v>5137.2471999999998</v>
      </c>
      <c r="J21" s="331"/>
      <c r="K21" s="342"/>
      <c r="L21" s="332">
        <f t="shared" si="1"/>
        <v>22</v>
      </c>
      <c r="M21" s="347">
        <f t="shared" si="1"/>
        <v>5138.2991999999995</v>
      </c>
      <c r="P21" s="255"/>
    </row>
    <row r="22" spans="1:19" s="23" customFormat="1" ht="17.25" customHeight="1" x14ac:dyDescent="0.25">
      <c r="A22" s="336" t="s">
        <v>330</v>
      </c>
      <c r="B22" s="329"/>
      <c r="C22" s="330"/>
      <c r="D22" s="329"/>
      <c r="E22" s="330"/>
      <c r="F22" s="331">
        <v>5</v>
      </c>
      <c r="G22" s="330">
        <v>2569.3679999999999</v>
      </c>
      <c r="H22" s="331">
        <v>27</v>
      </c>
      <c r="I22" s="330">
        <v>6655.3059999999996</v>
      </c>
      <c r="J22" s="331"/>
      <c r="K22" s="342"/>
      <c r="L22" s="332">
        <f t="shared" si="1"/>
        <v>32</v>
      </c>
      <c r="M22" s="347">
        <f t="shared" si="1"/>
        <v>9224.6739999999991</v>
      </c>
      <c r="O22" s="7"/>
      <c r="P22" s="255"/>
    </row>
    <row r="23" spans="1:19" s="23" customFormat="1" ht="17.25" customHeight="1" x14ac:dyDescent="0.25">
      <c r="A23" s="336" t="s">
        <v>332</v>
      </c>
      <c r="B23" s="329"/>
      <c r="C23" s="330"/>
      <c r="D23" s="329"/>
      <c r="E23" s="330"/>
      <c r="F23" s="331">
        <v>4</v>
      </c>
      <c r="G23" s="330">
        <v>1947.87</v>
      </c>
      <c r="H23" s="331">
        <v>26</v>
      </c>
      <c r="I23" s="330">
        <v>2248.6419999999998</v>
      </c>
      <c r="J23" s="331"/>
      <c r="K23" s="342"/>
      <c r="L23" s="332">
        <f t="shared" ref="L23" si="2">B23+D23+F23+H23+J23</f>
        <v>30</v>
      </c>
      <c r="M23" s="347">
        <f t="shared" ref="M23" si="3">C23+E23+G23+I23+K23</f>
        <v>4196.5119999999997</v>
      </c>
      <c r="O23" s="7"/>
      <c r="P23" s="255"/>
    </row>
    <row r="24" spans="1:19" ht="17.25" customHeight="1" x14ac:dyDescent="0.2">
      <c r="A24" s="364" t="s">
        <v>311</v>
      </c>
      <c r="B24" s="340">
        <v>48</v>
      </c>
      <c r="C24" s="346">
        <v>8599.7899999999991</v>
      </c>
      <c r="D24" s="340">
        <v>20</v>
      </c>
      <c r="E24" s="346">
        <v>821.88000000000011</v>
      </c>
      <c r="F24" s="340">
        <v>24</v>
      </c>
      <c r="G24" s="346">
        <v>6842.0899999999992</v>
      </c>
      <c r="H24" s="340">
        <v>98</v>
      </c>
      <c r="I24" s="346">
        <v>19182.715199999999</v>
      </c>
      <c r="J24" s="340">
        <v>2</v>
      </c>
      <c r="K24" s="343">
        <v>333.76799999999997</v>
      </c>
      <c r="L24" s="340">
        <f t="shared" ref="L24:M24" si="4">SUM(L6:L23)</f>
        <v>192</v>
      </c>
      <c r="M24" s="346">
        <f t="shared" si="4"/>
        <v>35780.243200000004</v>
      </c>
      <c r="O24" s="344"/>
      <c r="Q24" s="256"/>
      <c r="R24" s="50"/>
    </row>
    <row r="25" spans="1:19" ht="16.5" customHeight="1" x14ac:dyDescent="0.2">
      <c r="A25" s="398" t="s">
        <v>331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23"/>
      <c r="O25" s="23"/>
      <c r="P25" s="23"/>
      <c r="Q25" s="23"/>
      <c r="R25" s="23"/>
      <c r="S25" s="23"/>
    </row>
    <row r="26" spans="1:19" x14ac:dyDescent="0.2">
      <c r="A26" s="358"/>
      <c r="B26" s="358"/>
      <c r="C26" s="359"/>
      <c r="D26" s="358"/>
      <c r="E26" s="359"/>
      <c r="F26" s="358"/>
      <c r="G26" s="360"/>
      <c r="H26" s="361"/>
      <c r="I26" s="360"/>
      <c r="J26" s="358"/>
      <c r="K26" s="359"/>
      <c r="L26" s="362"/>
      <c r="M26" s="363"/>
      <c r="N26" s="23"/>
      <c r="O26" s="23"/>
      <c r="P26" s="23"/>
      <c r="Q26" s="23"/>
      <c r="R26" s="23"/>
      <c r="S26" s="23"/>
    </row>
    <row r="27" spans="1:19" x14ac:dyDescent="0.2">
      <c r="A27" s="358"/>
      <c r="B27" s="358"/>
      <c r="C27" s="359"/>
      <c r="D27" s="358"/>
      <c r="E27" s="359"/>
      <c r="F27" s="358"/>
      <c r="G27" s="360"/>
      <c r="H27" s="361"/>
      <c r="I27" s="360"/>
      <c r="J27" s="358"/>
      <c r="K27" s="359"/>
      <c r="L27" s="362"/>
      <c r="M27" s="363"/>
      <c r="N27" s="23"/>
      <c r="O27" s="23"/>
      <c r="P27" s="23"/>
      <c r="Q27" s="23"/>
      <c r="R27" s="23"/>
      <c r="S27" s="23"/>
    </row>
    <row r="28" spans="1:19" x14ac:dyDescent="0.2">
      <c r="A28" s="358"/>
      <c r="B28" s="358"/>
      <c r="C28" s="359"/>
      <c r="D28" s="358"/>
      <c r="E28" s="359"/>
      <c r="F28" s="358"/>
      <c r="G28" s="360"/>
      <c r="H28" s="361"/>
      <c r="I28" s="360"/>
      <c r="J28" s="358"/>
      <c r="K28" s="359"/>
      <c r="L28" s="362"/>
      <c r="M28" s="363"/>
      <c r="N28" s="23"/>
      <c r="O28" s="23"/>
      <c r="P28" s="23"/>
      <c r="Q28" s="23"/>
      <c r="R28" s="23"/>
      <c r="S28" s="23"/>
    </row>
    <row r="29" spans="1:19" x14ac:dyDescent="0.2">
      <c r="A29" s="358"/>
      <c r="B29" s="358"/>
      <c r="C29" s="359"/>
      <c r="D29" s="358"/>
      <c r="E29" s="359"/>
      <c r="F29" s="358"/>
      <c r="G29" s="360"/>
      <c r="H29" s="361"/>
      <c r="I29" s="360"/>
      <c r="J29" s="358"/>
      <c r="K29" s="359"/>
      <c r="L29" s="362"/>
      <c r="M29" s="363"/>
      <c r="N29" s="23"/>
      <c r="O29" s="23"/>
      <c r="P29" s="23"/>
      <c r="Q29" s="23"/>
      <c r="R29" s="23"/>
      <c r="S29" s="23"/>
    </row>
    <row r="30" spans="1:19" x14ac:dyDescent="0.2">
      <c r="A30" s="358"/>
      <c r="B30" s="358"/>
      <c r="C30" s="359"/>
      <c r="D30" s="358"/>
      <c r="E30" s="359"/>
      <c r="F30" s="358"/>
      <c r="G30" s="360"/>
      <c r="H30" s="361"/>
      <c r="I30" s="360"/>
      <c r="J30" s="358"/>
      <c r="K30" s="359"/>
      <c r="L30" s="362"/>
      <c r="M30" s="363"/>
      <c r="N30" s="23"/>
      <c r="O30" s="23"/>
      <c r="P30" s="23"/>
      <c r="Q30" s="23"/>
      <c r="R30" s="23"/>
      <c r="S30" s="23"/>
    </row>
    <row r="31" spans="1:19" x14ac:dyDescent="0.2">
      <c r="A31" s="358"/>
      <c r="B31" s="358"/>
      <c r="C31" s="359"/>
      <c r="D31" s="358"/>
      <c r="E31" s="359"/>
      <c r="F31" s="358"/>
      <c r="G31" s="360"/>
      <c r="H31" s="361"/>
      <c r="I31" s="360"/>
      <c r="J31" s="358"/>
      <c r="K31" s="359"/>
      <c r="L31" s="362"/>
      <c r="M31" s="363"/>
      <c r="N31" s="23"/>
      <c r="O31" s="23"/>
      <c r="P31" s="23"/>
      <c r="Q31" s="23"/>
      <c r="R31" s="23"/>
      <c r="S31" s="23"/>
    </row>
    <row r="32" spans="1:19" ht="15" customHeight="1" x14ac:dyDescent="0.2">
      <c r="A32" s="358"/>
      <c r="B32" s="358"/>
      <c r="C32" s="359"/>
      <c r="D32" s="358"/>
      <c r="E32" s="359"/>
      <c r="F32" s="358"/>
      <c r="G32" s="360"/>
      <c r="H32" s="361"/>
      <c r="I32" s="360"/>
      <c r="J32" s="358"/>
      <c r="K32" s="359"/>
      <c r="L32" s="362"/>
      <c r="M32" s="363"/>
      <c r="N32" s="23"/>
      <c r="O32" s="23"/>
      <c r="P32" s="23"/>
      <c r="Q32" s="23"/>
      <c r="R32" s="23"/>
      <c r="S32" s="23"/>
    </row>
    <row r="33" spans="1:19" ht="15" customHeight="1" x14ac:dyDescent="0.2">
      <c r="A33" s="358"/>
      <c r="B33" s="358"/>
      <c r="C33" s="359"/>
      <c r="D33" s="358"/>
      <c r="E33" s="359"/>
      <c r="F33" s="358"/>
      <c r="G33" s="360"/>
      <c r="H33" s="361"/>
      <c r="I33" s="360"/>
      <c r="J33" s="358"/>
      <c r="K33" s="359"/>
      <c r="L33" s="362"/>
      <c r="M33" s="363"/>
      <c r="N33" s="23"/>
      <c r="O33" s="23"/>
      <c r="P33" s="23"/>
      <c r="Q33" s="23"/>
      <c r="R33" s="23"/>
      <c r="S33" s="23"/>
    </row>
    <row r="34" spans="1:19" ht="15" customHeight="1" x14ac:dyDescent="0.2">
      <c r="A34" s="358"/>
      <c r="B34" s="358"/>
      <c r="C34" s="359"/>
      <c r="D34" s="358"/>
      <c r="E34" s="359"/>
      <c r="F34" s="358"/>
      <c r="G34" s="360"/>
      <c r="H34" s="361"/>
      <c r="I34" s="360"/>
      <c r="J34" s="358"/>
      <c r="K34" s="359"/>
      <c r="L34" s="362"/>
      <c r="M34" s="363"/>
      <c r="N34" s="23"/>
      <c r="O34" s="23"/>
      <c r="P34" s="23"/>
      <c r="Q34" s="23"/>
      <c r="R34" s="23"/>
      <c r="S34" s="23"/>
    </row>
    <row r="35" spans="1:19" ht="15" customHeight="1" x14ac:dyDescent="0.2">
      <c r="A35" s="358"/>
      <c r="B35" s="358"/>
      <c r="C35" s="359"/>
      <c r="D35" s="358"/>
      <c r="E35" s="359"/>
      <c r="F35" s="358"/>
      <c r="G35" s="360"/>
      <c r="H35" s="361"/>
      <c r="I35" s="360"/>
      <c r="J35" s="358"/>
      <c r="K35" s="359"/>
      <c r="L35" s="362"/>
      <c r="M35" s="363"/>
      <c r="N35" s="23"/>
      <c r="O35" s="23"/>
      <c r="P35" s="23"/>
      <c r="Q35" s="23"/>
      <c r="R35" s="23"/>
      <c r="S35" s="23"/>
    </row>
    <row r="36" spans="1:19" ht="15" customHeight="1" x14ac:dyDescent="0.2">
      <c r="A36" s="358"/>
      <c r="B36" s="358"/>
      <c r="C36" s="359"/>
      <c r="D36" s="358"/>
      <c r="E36" s="359"/>
      <c r="F36" s="358"/>
      <c r="G36" s="360"/>
      <c r="H36" s="361"/>
      <c r="I36" s="360"/>
      <c r="J36" s="358"/>
      <c r="K36" s="359"/>
      <c r="L36" s="362"/>
      <c r="M36" s="363"/>
      <c r="N36" s="23"/>
      <c r="O36" s="23"/>
      <c r="P36" s="23"/>
      <c r="Q36" s="23"/>
      <c r="R36" s="23"/>
      <c r="S36" s="23"/>
    </row>
    <row r="37" spans="1:19" ht="15" customHeight="1" x14ac:dyDescent="0.2">
      <c r="A37" s="358"/>
      <c r="B37" s="358"/>
      <c r="C37" s="359"/>
      <c r="D37" s="358"/>
      <c r="E37" s="359"/>
      <c r="F37" s="358"/>
      <c r="G37" s="360"/>
      <c r="H37" s="361"/>
      <c r="I37" s="360"/>
      <c r="J37" s="358"/>
      <c r="K37" s="359"/>
      <c r="L37" s="362"/>
      <c r="M37" s="363"/>
    </row>
    <row r="38" spans="1:19" ht="15" customHeight="1" x14ac:dyDescent="0.2">
      <c r="A38" s="358"/>
      <c r="B38" s="358"/>
      <c r="C38" s="359"/>
      <c r="D38" s="358"/>
      <c r="E38" s="359"/>
      <c r="F38" s="358"/>
      <c r="G38" s="360"/>
      <c r="H38" s="361"/>
      <c r="I38" s="360"/>
      <c r="J38" s="358"/>
      <c r="K38" s="359"/>
      <c r="L38" s="362"/>
      <c r="M38" s="363"/>
    </row>
    <row r="39" spans="1:19" ht="15" customHeight="1" x14ac:dyDescent="0.2">
      <c r="A39" s="358"/>
      <c r="B39" s="358"/>
      <c r="C39" s="359"/>
      <c r="D39" s="358"/>
      <c r="E39" s="359"/>
      <c r="F39" s="358"/>
      <c r="G39" s="360"/>
      <c r="H39" s="361"/>
      <c r="I39" s="360"/>
      <c r="J39" s="358"/>
      <c r="K39" s="359"/>
      <c r="L39" s="362"/>
      <c r="M39" s="363"/>
    </row>
    <row r="40" spans="1:19" ht="15" customHeight="1" x14ac:dyDescent="0.2">
      <c r="A40" s="358"/>
      <c r="B40" s="358"/>
      <c r="C40" s="359"/>
      <c r="D40" s="358"/>
      <c r="E40" s="359"/>
      <c r="F40" s="358"/>
      <c r="G40" s="360"/>
      <c r="H40" s="361"/>
      <c r="I40" s="360"/>
      <c r="J40" s="358"/>
      <c r="K40" s="359"/>
      <c r="L40" s="362"/>
      <c r="M40" s="363"/>
      <c r="P40" s="257"/>
    </row>
    <row r="41" spans="1:19" ht="15" customHeight="1" x14ac:dyDescent="0.2">
      <c r="A41" s="358"/>
      <c r="B41" s="358"/>
      <c r="C41" s="359"/>
      <c r="D41" s="358"/>
      <c r="E41" s="359"/>
      <c r="F41" s="358"/>
      <c r="G41" s="360"/>
      <c r="H41" s="361"/>
      <c r="I41" s="360"/>
      <c r="J41" s="358"/>
      <c r="K41" s="359"/>
      <c r="L41" s="362"/>
      <c r="M41" s="363"/>
    </row>
    <row r="42" spans="1:19" ht="15" customHeight="1" x14ac:dyDescent="0.2">
      <c r="A42" s="358"/>
      <c r="B42" s="358"/>
      <c r="C42" s="359"/>
      <c r="D42" s="358"/>
      <c r="E42" s="359"/>
      <c r="F42" s="358"/>
      <c r="G42" s="360"/>
      <c r="H42" s="361"/>
      <c r="I42" s="360"/>
      <c r="J42" s="358"/>
      <c r="K42" s="359"/>
      <c r="L42" s="362"/>
      <c r="M42" s="363"/>
    </row>
    <row r="43" spans="1:19" ht="15" customHeight="1" x14ac:dyDescent="0.2">
      <c r="A43" s="358"/>
      <c r="B43" s="358"/>
      <c r="C43" s="359"/>
      <c r="D43" s="358"/>
      <c r="E43" s="359"/>
      <c r="F43" s="358"/>
      <c r="G43" s="360"/>
      <c r="H43" s="361"/>
      <c r="I43" s="360"/>
      <c r="J43" s="358"/>
      <c r="K43" s="359"/>
      <c r="L43" s="362"/>
      <c r="M43" s="363"/>
    </row>
    <row r="44" spans="1:19" ht="15" customHeight="1" x14ac:dyDescent="0.2">
      <c r="A44" s="358"/>
      <c r="B44" s="358"/>
      <c r="C44" s="359"/>
      <c r="D44" s="358"/>
      <c r="E44" s="359"/>
      <c r="F44" s="358"/>
      <c r="G44" s="360"/>
      <c r="H44" s="361"/>
      <c r="I44" s="360"/>
      <c r="J44" s="358"/>
      <c r="K44" s="359"/>
      <c r="L44" s="362"/>
      <c r="M44" s="363"/>
    </row>
    <row r="45" spans="1:19" x14ac:dyDescent="0.2">
      <c r="A45" s="358"/>
      <c r="B45" s="358"/>
      <c r="C45" s="359"/>
      <c r="D45" s="358"/>
      <c r="E45" s="359"/>
      <c r="F45" s="358"/>
      <c r="G45" s="360"/>
      <c r="H45" s="361"/>
      <c r="I45" s="360"/>
      <c r="J45" s="358"/>
      <c r="K45" s="359"/>
      <c r="L45" s="362"/>
      <c r="M45" s="363"/>
    </row>
    <row r="46" spans="1:19" ht="11.45" customHeight="1" x14ac:dyDescent="0.2">
      <c r="A46" s="358"/>
      <c r="B46" s="358"/>
      <c r="C46" s="359"/>
      <c r="D46" s="358"/>
      <c r="E46" s="359"/>
      <c r="F46" s="358"/>
      <c r="G46" s="360"/>
      <c r="H46" s="361"/>
      <c r="I46" s="360"/>
      <c r="J46" s="358"/>
      <c r="K46" s="359"/>
      <c r="L46" s="362"/>
      <c r="M46" s="363"/>
    </row>
    <row r="47" spans="1:19" ht="13.5" hidden="1" thickBot="1" x14ac:dyDescent="0.25">
      <c r="A47" s="52"/>
      <c r="B47" s="53"/>
      <c r="C47" s="54"/>
      <c r="D47" s="53"/>
      <c r="E47" s="54"/>
      <c r="F47" s="53"/>
      <c r="G47" s="55"/>
      <c r="H47" s="56"/>
      <c r="I47" s="55"/>
      <c r="J47" s="53"/>
      <c r="K47" s="54"/>
      <c r="L47" s="57"/>
      <c r="M47" s="58"/>
    </row>
    <row r="48" spans="1:1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2:13" ht="15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ht="15" x14ac:dyDescent="0.25">
      <c r="B50"/>
      <c r="D50" s="50"/>
      <c r="F50" s="50"/>
      <c r="G50" s="50"/>
      <c r="H50" s="50"/>
      <c r="I50" s="50"/>
      <c r="J50" s="50"/>
      <c r="L50" s="50"/>
      <c r="M50" s="50"/>
    </row>
  </sheetData>
  <mergeCells count="10">
    <mergeCell ref="A25:M25"/>
    <mergeCell ref="A1:M1"/>
    <mergeCell ref="A2:M2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39370078740157483" right="0.39370078740157483" top="0.45" bottom="0.43" header="0.19685039370078741" footer="0.19685039370078741"/>
  <pageSetup paperSize="9" scale="95" firstPageNumber="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16"/>
  <sheetViews>
    <sheetView topLeftCell="A4" zoomScaleNormal="100" zoomScaleSheetLayoutView="100" workbookViewId="0">
      <selection activeCell="P3" sqref="P3"/>
    </sheetView>
  </sheetViews>
  <sheetFormatPr defaultColWidth="10.42578125" defaultRowHeight="12.75" x14ac:dyDescent="0.2"/>
  <cols>
    <col min="1" max="1" width="14.7109375" style="21" customWidth="1"/>
    <col min="2" max="2" width="7.5703125" style="280" bestFit="1" customWidth="1"/>
    <col min="3" max="3" width="10" style="50" customWidth="1"/>
    <col min="4" max="4" width="5.28515625" style="280" customWidth="1"/>
    <col min="5" max="5" width="9.28515625" style="50" customWidth="1"/>
    <col min="6" max="6" width="5.28515625" style="280" customWidth="1"/>
    <col min="7" max="7" width="9.28515625" style="50" customWidth="1"/>
    <col min="8" max="8" width="5.85546875" style="281" bestFit="1" customWidth="1"/>
    <col min="9" max="9" width="9.28515625" style="50" customWidth="1"/>
    <col min="10" max="10" width="5.28515625" style="280" customWidth="1"/>
    <col min="11" max="11" width="9.28515625" style="50" customWidth="1"/>
    <col min="12" max="12" width="8.140625" style="282" customWidth="1"/>
    <col min="13" max="13" width="10.85546875" style="59" customWidth="1"/>
    <col min="14" max="14" width="4.42578125" style="21" customWidth="1"/>
    <col min="15" max="15" width="6.7109375" style="21" customWidth="1"/>
    <col min="16" max="16" width="12.7109375" style="21" bestFit="1" customWidth="1"/>
    <col min="17" max="18" width="14.28515625" style="21" bestFit="1" customWidth="1"/>
    <col min="19" max="16384" width="10.42578125" style="21"/>
  </cols>
  <sheetData>
    <row r="1" spans="1:24" ht="47.25" customHeight="1" x14ac:dyDescent="0.2">
      <c r="A1" s="389" t="s">
        <v>556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24" s="7" customFormat="1" ht="16.899999999999999" customHeight="1" x14ac:dyDescent="0.25">
      <c r="A2" s="406" t="s">
        <v>489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24" s="22" customFormat="1" ht="30" customHeight="1" x14ac:dyDescent="0.2">
      <c r="A3" s="407" t="s">
        <v>451</v>
      </c>
      <c r="B3" s="402" t="s">
        <v>49</v>
      </c>
      <c r="C3" s="402"/>
      <c r="D3" s="402" t="s">
        <v>40</v>
      </c>
      <c r="E3" s="402"/>
      <c r="F3" s="402" t="s">
        <v>490</v>
      </c>
      <c r="G3" s="402"/>
      <c r="H3" s="402" t="s">
        <v>310</v>
      </c>
      <c r="I3" s="402"/>
      <c r="J3" s="402" t="s">
        <v>177</v>
      </c>
      <c r="K3" s="402"/>
      <c r="L3" s="403" t="s">
        <v>311</v>
      </c>
      <c r="M3" s="404"/>
    </row>
    <row r="4" spans="1:24" s="23" customFormat="1" ht="62.25" customHeight="1" x14ac:dyDescent="0.2">
      <c r="A4" s="408"/>
      <c r="B4" s="35" t="s">
        <v>312</v>
      </c>
      <c r="C4" s="36" t="s">
        <v>491</v>
      </c>
      <c r="D4" s="35" t="s">
        <v>312</v>
      </c>
      <c r="E4" s="36" t="s">
        <v>491</v>
      </c>
      <c r="F4" s="35" t="s">
        <v>312</v>
      </c>
      <c r="G4" s="36" t="s">
        <v>491</v>
      </c>
      <c r="H4" s="35" t="s">
        <v>312</v>
      </c>
      <c r="I4" s="36" t="s">
        <v>491</v>
      </c>
      <c r="J4" s="35" t="s">
        <v>312</v>
      </c>
      <c r="K4" s="36" t="s">
        <v>491</v>
      </c>
      <c r="L4" s="35" t="s">
        <v>312</v>
      </c>
      <c r="M4" s="37" t="s">
        <v>491</v>
      </c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2" customFormat="1" ht="18" customHeight="1" x14ac:dyDescent="0.2">
      <c r="A5" s="258" t="s">
        <v>12</v>
      </c>
      <c r="B5" s="259" t="s">
        <v>13</v>
      </c>
      <c r="C5" s="260" t="s">
        <v>14</v>
      </c>
      <c r="D5" s="259" t="s">
        <v>17</v>
      </c>
      <c r="E5" s="260" t="s">
        <v>18</v>
      </c>
      <c r="F5" s="259" t="s">
        <v>19</v>
      </c>
      <c r="G5" s="260" t="s">
        <v>20</v>
      </c>
      <c r="H5" s="261" t="s">
        <v>21</v>
      </c>
      <c r="I5" s="262" t="s">
        <v>305</v>
      </c>
      <c r="J5" s="259" t="s">
        <v>15</v>
      </c>
      <c r="K5" s="260" t="s">
        <v>16</v>
      </c>
      <c r="L5" s="263" t="s">
        <v>304</v>
      </c>
      <c r="M5" s="264" t="s">
        <v>306</v>
      </c>
    </row>
    <row r="6" spans="1:24" s="22" customFormat="1" ht="28.5" customHeight="1" x14ac:dyDescent="0.2">
      <c r="A6" s="265" t="s">
        <v>23</v>
      </c>
      <c r="B6" s="266"/>
      <c r="C6" s="267"/>
      <c r="D6" s="266"/>
      <c r="E6" s="267"/>
      <c r="F6" s="268"/>
      <c r="G6" s="267"/>
      <c r="H6" s="268">
        <v>1</v>
      </c>
      <c r="I6" s="267">
        <v>14.97</v>
      </c>
      <c r="J6" s="268"/>
      <c r="K6" s="267"/>
      <c r="L6" s="351">
        <f>B6+D6+F6+H6+J6</f>
        <v>1</v>
      </c>
      <c r="M6" s="352">
        <f>C6+E6+G6+I6+K6</f>
        <v>14.97</v>
      </c>
    </row>
    <row r="7" spans="1:24" s="7" customFormat="1" ht="32.450000000000003" customHeight="1" x14ac:dyDescent="0.2">
      <c r="A7" s="265" t="s">
        <v>30</v>
      </c>
      <c r="B7" s="266"/>
      <c r="C7" s="267"/>
      <c r="D7" s="266"/>
      <c r="E7" s="267"/>
      <c r="F7" s="268">
        <v>2</v>
      </c>
      <c r="G7" s="267">
        <v>1.052</v>
      </c>
      <c r="J7" s="268"/>
      <c r="K7" s="267"/>
      <c r="L7" s="351">
        <f t="shared" ref="L7:L14" si="0">B7+D7+F7+H7+J7</f>
        <v>2</v>
      </c>
      <c r="M7" s="352">
        <f t="shared" ref="M7:M14" si="1">C7+E7+G7+I7+K7</f>
        <v>1.052</v>
      </c>
      <c r="N7" s="254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s="7" customFormat="1" ht="32.450000000000003" customHeight="1" x14ac:dyDescent="0.2">
      <c r="A8" s="265" t="s">
        <v>37</v>
      </c>
      <c r="B8" s="266">
        <v>9</v>
      </c>
      <c r="C8" s="345">
        <v>2713.49</v>
      </c>
      <c r="D8" s="266">
        <v>3</v>
      </c>
      <c r="E8" s="345">
        <v>59.06</v>
      </c>
      <c r="F8" s="266"/>
      <c r="G8" s="267"/>
      <c r="H8" s="268">
        <v>17</v>
      </c>
      <c r="I8" s="345">
        <v>4165.2939999999999</v>
      </c>
      <c r="J8" s="268"/>
      <c r="K8" s="267"/>
      <c r="L8" s="351">
        <f t="shared" si="0"/>
        <v>29</v>
      </c>
      <c r="M8" s="352">
        <f t="shared" si="1"/>
        <v>6937.8439999999991</v>
      </c>
      <c r="N8" s="254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s="7" customFormat="1" ht="32.450000000000003" customHeight="1" x14ac:dyDescent="0.2">
      <c r="A9" s="265" t="s">
        <v>85</v>
      </c>
      <c r="B9" s="266">
        <v>14</v>
      </c>
      <c r="C9" s="267">
        <v>3942.28</v>
      </c>
      <c r="D9" s="266">
        <v>5</v>
      </c>
      <c r="E9" s="267">
        <v>169.04</v>
      </c>
      <c r="F9" s="266">
        <v>12</v>
      </c>
      <c r="G9" s="267">
        <v>2307.8000000000002</v>
      </c>
      <c r="H9" s="268">
        <v>25</v>
      </c>
      <c r="I9" s="267">
        <v>1931.7139999999999</v>
      </c>
      <c r="J9" s="268"/>
      <c r="K9" s="267"/>
      <c r="L9" s="351">
        <f t="shared" si="0"/>
        <v>56</v>
      </c>
      <c r="M9" s="352">
        <f t="shared" si="1"/>
        <v>8350.8340000000007</v>
      </c>
      <c r="N9" s="254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s="7" customFormat="1" ht="32.450000000000003" customHeight="1" x14ac:dyDescent="0.2">
      <c r="A10" s="269" t="s">
        <v>163</v>
      </c>
      <c r="B10" s="48">
        <v>2</v>
      </c>
      <c r="C10" s="47">
        <v>442.78</v>
      </c>
      <c r="D10" s="48">
        <v>4</v>
      </c>
      <c r="E10" s="47">
        <v>92.18</v>
      </c>
      <c r="F10" s="48">
        <v>1</v>
      </c>
      <c r="G10" s="47">
        <v>141</v>
      </c>
      <c r="H10" s="49">
        <v>26</v>
      </c>
      <c r="I10" s="47">
        <v>4326.8865999999998</v>
      </c>
      <c r="J10" s="49">
        <v>2</v>
      </c>
      <c r="K10" s="47">
        <v>333.76799999999997</v>
      </c>
      <c r="L10" s="351">
        <f t="shared" si="0"/>
        <v>35</v>
      </c>
      <c r="M10" s="352">
        <f t="shared" si="1"/>
        <v>5336.6145999999999</v>
      </c>
      <c r="N10" s="254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s="7" customFormat="1" ht="32.450000000000003" customHeight="1" x14ac:dyDescent="0.2">
      <c r="A11" s="269" t="s">
        <v>214</v>
      </c>
      <c r="B11" s="48">
        <v>6</v>
      </c>
      <c r="C11" s="47">
        <v>89.39</v>
      </c>
      <c r="D11" s="48">
        <v>4</v>
      </c>
      <c r="E11" s="47">
        <v>28.5</v>
      </c>
      <c r="F11" s="48"/>
      <c r="G11" s="47"/>
      <c r="H11" s="49">
        <v>9</v>
      </c>
      <c r="I11" s="47">
        <v>688.3</v>
      </c>
      <c r="J11" s="49"/>
      <c r="K11" s="47"/>
      <c r="L11" s="351">
        <f t="shared" si="0"/>
        <v>19</v>
      </c>
      <c r="M11" s="352">
        <f t="shared" si="1"/>
        <v>806.18999999999994</v>
      </c>
      <c r="N11" s="254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7" customFormat="1" ht="32.450000000000003" customHeight="1" x14ac:dyDescent="0.2">
      <c r="A12" s="269" t="s">
        <v>240</v>
      </c>
      <c r="B12" s="48">
        <v>7</v>
      </c>
      <c r="C12" s="47">
        <v>1294.5</v>
      </c>
      <c r="D12" s="48">
        <v>3</v>
      </c>
      <c r="E12" s="47">
        <v>304.10000000000002</v>
      </c>
      <c r="F12" s="48">
        <v>7</v>
      </c>
      <c r="G12" s="47">
        <v>3926.0880000000002</v>
      </c>
      <c r="H12" s="49">
        <v>17</v>
      </c>
      <c r="I12" s="47">
        <v>7771.8656000000001</v>
      </c>
      <c r="J12" s="49"/>
      <c r="K12" s="47"/>
      <c r="L12" s="351">
        <f t="shared" si="0"/>
        <v>34</v>
      </c>
      <c r="M12" s="352">
        <f t="shared" si="1"/>
        <v>13296.553599999999</v>
      </c>
      <c r="N12" s="254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s="7" customFormat="1" ht="32.450000000000003" customHeight="1" x14ac:dyDescent="0.2">
      <c r="A13" s="269" t="s">
        <v>276</v>
      </c>
      <c r="B13" s="48">
        <v>1</v>
      </c>
      <c r="C13" s="47">
        <v>38.700000000000003</v>
      </c>
      <c r="D13" s="48"/>
      <c r="E13" s="47"/>
      <c r="F13" s="48"/>
      <c r="G13" s="47"/>
      <c r="H13" s="49"/>
      <c r="I13" s="47"/>
      <c r="J13" s="49"/>
      <c r="K13" s="47"/>
      <c r="L13" s="351">
        <f t="shared" si="0"/>
        <v>1</v>
      </c>
      <c r="M13" s="352">
        <f t="shared" si="1"/>
        <v>38.700000000000003</v>
      </c>
      <c r="N13" s="254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s="7" customFormat="1" ht="32.450000000000003" customHeight="1" x14ac:dyDescent="0.2">
      <c r="A14" s="270" t="s">
        <v>280</v>
      </c>
      <c r="B14" s="271">
        <v>9</v>
      </c>
      <c r="C14" s="272">
        <v>78.650000000000006</v>
      </c>
      <c r="D14" s="271">
        <v>1</v>
      </c>
      <c r="E14" s="272">
        <v>169</v>
      </c>
      <c r="F14" s="271">
        <v>2</v>
      </c>
      <c r="G14" s="272">
        <v>466.15</v>
      </c>
      <c r="H14" s="273">
        <v>3</v>
      </c>
      <c r="I14" s="272">
        <v>283.685</v>
      </c>
      <c r="J14" s="273"/>
      <c r="K14" s="272"/>
      <c r="L14" s="351">
        <f t="shared" si="0"/>
        <v>15</v>
      </c>
      <c r="M14" s="352">
        <f t="shared" si="1"/>
        <v>997.4849999999999</v>
      </c>
      <c r="N14" s="254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s="23" customFormat="1" ht="32.450000000000003" customHeight="1" thickBot="1" x14ac:dyDescent="0.25">
      <c r="A15" s="274" t="s">
        <v>311</v>
      </c>
      <c r="B15" s="275">
        <f t="shared" ref="B15:M15" si="2">SUM(B6:B14)</f>
        <v>48</v>
      </c>
      <c r="C15" s="276">
        <f t="shared" si="2"/>
        <v>8599.7900000000009</v>
      </c>
      <c r="D15" s="275">
        <f t="shared" si="2"/>
        <v>20</v>
      </c>
      <c r="E15" s="276">
        <f t="shared" si="2"/>
        <v>821.88</v>
      </c>
      <c r="F15" s="277">
        <f t="shared" si="2"/>
        <v>24</v>
      </c>
      <c r="G15" s="276">
        <f t="shared" si="2"/>
        <v>6842.09</v>
      </c>
      <c r="H15" s="277">
        <f t="shared" si="2"/>
        <v>98</v>
      </c>
      <c r="I15" s="276">
        <f t="shared" si="2"/>
        <v>19182.715200000002</v>
      </c>
      <c r="J15" s="277">
        <f t="shared" si="2"/>
        <v>2</v>
      </c>
      <c r="K15" s="353">
        <f t="shared" si="2"/>
        <v>333.76799999999997</v>
      </c>
      <c r="L15" s="277">
        <f t="shared" si="2"/>
        <v>192</v>
      </c>
      <c r="M15" s="278">
        <f t="shared" si="2"/>
        <v>35780.243199999997</v>
      </c>
      <c r="N15" s="279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13.5" thickTop="1" x14ac:dyDescent="0.2"/>
  </sheetData>
  <mergeCells count="9">
    <mergeCell ref="A1:M1"/>
    <mergeCell ref="A2:M2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23622047244094491" right="0.23622047244094491" top="0.59055118110236227" bottom="0.31496062992125984" header="0.19685039370078741" footer="0.19685039370078741"/>
  <pageSetup paperSize="9" scale="95" firstPageNumber="4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55"/>
  <sheetViews>
    <sheetView zoomScaleNormal="100" zoomScaleSheetLayoutView="100" workbookViewId="0">
      <pane ySplit="3" topLeftCell="A22" activePane="bottomLeft" state="frozen"/>
      <selection activeCell="I13" sqref="I13"/>
      <selection pane="bottomLeft" activeCell="N8" sqref="N8"/>
    </sheetView>
  </sheetViews>
  <sheetFormatPr defaultColWidth="11.28515625" defaultRowHeight="12.75" x14ac:dyDescent="0.2"/>
  <cols>
    <col min="1" max="1" width="6.42578125" style="280" customWidth="1"/>
    <col min="2" max="2" width="7.7109375" style="280" bestFit="1" customWidth="1"/>
    <col min="3" max="3" width="10.7109375" style="280" customWidth="1"/>
    <col min="4" max="4" width="13.85546875" style="328" customWidth="1"/>
    <col min="5" max="5" width="9.140625" style="21" customWidth="1"/>
    <col min="6" max="6" width="6.85546875" style="280" bestFit="1" customWidth="1"/>
    <col min="7" max="7" width="6.5703125" style="280" customWidth="1"/>
    <col min="8" max="8" width="7.5703125" style="25" bestFit="1" customWidth="1"/>
    <col min="9" max="9" width="12.7109375" style="280" bestFit="1" customWidth="1"/>
    <col min="10" max="10" width="12.42578125" style="280" customWidth="1"/>
    <col min="11" max="11" width="2.42578125" style="21" customWidth="1"/>
    <col min="12" max="16384" width="11.28515625" style="21"/>
  </cols>
  <sheetData>
    <row r="1" spans="1:10" ht="40.9" customHeight="1" x14ac:dyDescent="0.2">
      <c r="A1" s="412" t="s">
        <v>492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0" s="22" customFormat="1" ht="48" customHeight="1" x14ac:dyDescent="0.2">
      <c r="A2" s="365" t="s">
        <v>0</v>
      </c>
      <c r="B2" s="366" t="s">
        <v>451</v>
      </c>
      <c r="C2" s="367" t="s">
        <v>493</v>
      </c>
      <c r="D2" s="368" t="s">
        <v>450</v>
      </c>
      <c r="E2" s="368" t="s">
        <v>494</v>
      </c>
      <c r="F2" s="368" t="s">
        <v>495</v>
      </c>
      <c r="G2" s="368" t="s">
        <v>473</v>
      </c>
      <c r="H2" s="369" t="s">
        <v>496</v>
      </c>
      <c r="I2" s="368" t="s">
        <v>466</v>
      </c>
      <c r="J2" s="370" t="s">
        <v>497</v>
      </c>
    </row>
    <row r="3" spans="1:10" s="23" customFormat="1" ht="19.5" customHeight="1" x14ac:dyDescent="0.25">
      <c r="A3" s="283" t="s">
        <v>12</v>
      </c>
      <c r="B3" s="284" t="s">
        <v>13</v>
      </c>
      <c r="C3" s="285" t="s">
        <v>14</v>
      </c>
      <c r="D3" s="285" t="s">
        <v>15</v>
      </c>
      <c r="E3" s="285" t="s">
        <v>16</v>
      </c>
      <c r="F3" s="286" t="s">
        <v>17</v>
      </c>
      <c r="G3" s="285" t="s">
        <v>18</v>
      </c>
      <c r="H3" s="285" t="s">
        <v>19</v>
      </c>
      <c r="I3" s="285" t="s">
        <v>20</v>
      </c>
      <c r="J3" s="287" t="s">
        <v>21</v>
      </c>
    </row>
    <row r="4" spans="1:10" s="7" customFormat="1" ht="18" customHeight="1" x14ac:dyDescent="0.25">
      <c r="A4" s="288">
        <v>1</v>
      </c>
      <c r="B4" s="413" t="s">
        <v>498</v>
      </c>
      <c r="C4" s="289" t="s">
        <v>499</v>
      </c>
      <c r="D4" s="290" t="s">
        <v>500</v>
      </c>
      <c r="E4" s="290" t="s">
        <v>501</v>
      </c>
      <c r="F4" s="291">
        <v>1</v>
      </c>
      <c r="G4" s="291" t="s">
        <v>422</v>
      </c>
      <c r="H4" s="292">
        <v>7.8</v>
      </c>
      <c r="I4" s="293" t="s">
        <v>502</v>
      </c>
      <c r="J4" s="294" t="s">
        <v>11</v>
      </c>
    </row>
    <row r="5" spans="1:10" s="7" customFormat="1" ht="18" customHeight="1" x14ac:dyDescent="0.25">
      <c r="A5" s="288">
        <v>2</v>
      </c>
      <c r="B5" s="414"/>
      <c r="C5" s="295" t="s">
        <v>503</v>
      </c>
      <c r="D5" s="296" t="s">
        <v>504</v>
      </c>
      <c r="E5" s="296" t="s">
        <v>414</v>
      </c>
      <c r="F5" s="348">
        <v>1</v>
      </c>
      <c r="G5" s="297" t="s">
        <v>505</v>
      </c>
      <c r="H5" s="298">
        <v>40</v>
      </c>
      <c r="I5" s="297" t="s">
        <v>502</v>
      </c>
      <c r="J5" s="299" t="s">
        <v>11</v>
      </c>
    </row>
    <row r="6" spans="1:10" s="7" customFormat="1" ht="18" customHeight="1" x14ac:dyDescent="0.25">
      <c r="A6" s="300">
        <v>3</v>
      </c>
      <c r="B6" s="414"/>
      <c r="C6" s="301" t="s">
        <v>506</v>
      </c>
      <c r="D6" s="296" t="s">
        <v>507</v>
      </c>
      <c r="E6" s="296" t="s">
        <v>414</v>
      </c>
      <c r="F6" s="348">
        <v>1</v>
      </c>
      <c r="G6" s="297" t="s">
        <v>505</v>
      </c>
      <c r="H6" s="298">
        <v>34</v>
      </c>
      <c r="I6" s="297" t="s">
        <v>502</v>
      </c>
      <c r="J6" s="299" t="s">
        <v>11</v>
      </c>
    </row>
    <row r="7" spans="1:10" s="7" customFormat="1" ht="18" customHeight="1" x14ac:dyDescent="0.25">
      <c r="A7" s="288">
        <v>4</v>
      </c>
      <c r="B7" s="414"/>
      <c r="C7" s="302" t="s">
        <v>508</v>
      </c>
      <c r="D7" s="296" t="s">
        <v>509</v>
      </c>
      <c r="E7" s="296" t="s">
        <v>414</v>
      </c>
      <c r="F7" s="348">
        <v>1</v>
      </c>
      <c r="G7" s="297" t="s">
        <v>505</v>
      </c>
      <c r="H7" s="298">
        <v>98</v>
      </c>
      <c r="I7" s="297" t="s">
        <v>502</v>
      </c>
      <c r="J7" s="299" t="s">
        <v>11</v>
      </c>
    </row>
    <row r="8" spans="1:10" s="7" customFormat="1" ht="34.5" customHeight="1" x14ac:dyDescent="0.25">
      <c r="A8" s="288" t="s">
        <v>442</v>
      </c>
      <c r="B8" s="414"/>
      <c r="C8" s="303" t="s">
        <v>503</v>
      </c>
      <c r="D8" s="296" t="s">
        <v>510</v>
      </c>
      <c r="E8" s="296" t="s">
        <v>414</v>
      </c>
      <c r="F8" s="348">
        <v>2</v>
      </c>
      <c r="G8" s="297" t="s">
        <v>505</v>
      </c>
      <c r="H8" s="298">
        <v>21</v>
      </c>
      <c r="I8" s="297" t="s">
        <v>502</v>
      </c>
      <c r="J8" s="299" t="s">
        <v>11</v>
      </c>
    </row>
    <row r="9" spans="1:10" s="7" customFormat="1" ht="18" customHeight="1" x14ac:dyDescent="0.25">
      <c r="A9" s="300">
        <v>7</v>
      </c>
      <c r="B9" s="414"/>
      <c r="C9" s="303" t="s">
        <v>511</v>
      </c>
      <c r="D9" s="296" t="s">
        <v>512</v>
      </c>
      <c r="E9" s="296" t="s">
        <v>513</v>
      </c>
      <c r="F9" s="297">
        <v>1</v>
      </c>
      <c r="G9" s="297" t="s">
        <v>505</v>
      </c>
      <c r="H9" s="349">
        <v>341.74</v>
      </c>
      <c r="I9" s="348" t="s">
        <v>49</v>
      </c>
      <c r="J9" s="299" t="s">
        <v>11</v>
      </c>
    </row>
    <row r="10" spans="1:10" s="7" customFormat="1" ht="18" customHeight="1" x14ac:dyDescent="0.25">
      <c r="A10" s="288">
        <v>8</v>
      </c>
      <c r="B10" s="414"/>
      <c r="C10" s="301" t="s">
        <v>514</v>
      </c>
      <c r="D10" s="296" t="s">
        <v>515</v>
      </c>
      <c r="E10" s="296" t="s">
        <v>516</v>
      </c>
      <c r="F10" s="304">
        <v>1</v>
      </c>
      <c r="G10" s="304" t="s">
        <v>505</v>
      </c>
      <c r="H10" s="305">
        <v>22.5</v>
      </c>
      <c r="I10" s="304" t="s">
        <v>49</v>
      </c>
      <c r="J10" s="306" t="s">
        <v>517</v>
      </c>
    </row>
    <row r="11" spans="1:10" s="24" customFormat="1" ht="18" customHeight="1" x14ac:dyDescent="0.25">
      <c r="A11" s="288">
        <v>9</v>
      </c>
      <c r="B11" s="414"/>
      <c r="C11" s="301" t="s">
        <v>514</v>
      </c>
      <c r="D11" s="296" t="s">
        <v>518</v>
      </c>
      <c r="E11" s="296" t="s">
        <v>516</v>
      </c>
      <c r="F11" s="304">
        <v>1</v>
      </c>
      <c r="G11" s="304" t="s">
        <v>505</v>
      </c>
      <c r="H11" s="305" t="s">
        <v>519</v>
      </c>
      <c r="I11" s="304" t="s">
        <v>49</v>
      </c>
      <c r="J11" s="306" t="s">
        <v>517</v>
      </c>
    </row>
    <row r="12" spans="1:10" s="24" customFormat="1" ht="31.5" customHeight="1" x14ac:dyDescent="0.25">
      <c r="A12" s="300">
        <v>10</v>
      </c>
      <c r="B12" s="414"/>
      <c r="C12" s="303" t="s">
        <v>503</v>
      </c>
      <c r="D12" s="296" t="s">
        <v>520</v>
      </c>
      <c r="E12" s="296" t="s">
        <v>414</v>
      </c>
      <c r="F12" s="297">
        <v>1</v>
      </c>
      <c r="G12" s="297" t="s">
        <v>505</v>
      </c>
      <c r="H12" s="298">
        <v>69.63</v>
      </c>
      <c r="I12" s="297" t="s">
        <v>502</v>
      </c>
      <c r="J12" s="307" t="s">
        <v>11</v>
      </c>
    </row>
    <row r="13" spans="1:10" s="7" customFormat="1" ht="18" customHeight="1" x14ac:dyDescent="0.25">
      <c r="A13" s="288">
        <v>11</v>
      </c>
      <c r="B13" s="414"/>
      <c r="C13" s="303" t="s">
        <v>521</v>
      </c>
      <c r="D13" s="296" t="s">
        <v>522</v>
      </c>
      <c r="E13" s="296" t="s">
        <v>414</v>
      </c>
      <c r="F13" s="297">
        <v>1</v>
      </c>
      <c r="G13" s="297" t="s">
        <v>505</v>
      </c>
      <c r="H13" s="298">
        <v>27.5</v>
      </c>
      <c r="I13" s="297" t="s">
        <v>502</v>
      </c>
      <c r="J13" s="307" t="s">
        <v>11</v>
      </c>
    </row>
    <row r="14" spans="1:10" s="23" customFormat="1" ht="18" customHeight="1" x14ac:dyDescent="0.25">
      <c r="A14" s="288">
        <v>12</v>
      </c>
      <c r="B14" s="414"/>
      <c r="C14" s="303" t="s">
        <v>523</v>
      </c>
      <c r="D14" s="296" t="s">
        <v>524</v>
      </c>
      <c r="E14" s="296" t="s">
        <v>513</v>
      </c>
      <c r="F14" s="297">
        <v>1</v>
      </c>
      <c r="G14" s="297" t="s">
        <v>505</v>
      </c>
      <c r="H14" s="298">
        <v>39.99</v>
      </c>
      <c r="I14" s="297" t="s">
        <v>49</v>
      </c>
      <c r="J14" s="307" t="s">
        <v>11</v>
      </c>
    </row>
    <row r="15" spans="1:10" s="7" customFormat="1" ht="18" customHeight="1" x14ac:dyDescent="0.25">
      <c r="A15" s="300">
        <v>13</v>
      </c>
      <c r="B15" s="414"/>
      <c r="C15" s="303" t="s">
        <v>525</v>
      </c>
      <c r="D15" s="296" t="s">
        <v>526</v>
      </c>
      <c r="E15" s="296" t="s">
        <v>516</v>
      </c>
      <c r="F15" s="297">
        <v>1</v>
      </c>
      <c r="G15" s="297" t="s">
        <v>505</v>
      </c>
      <c r="H15" s="298">
        <v>60.68</v>
      </c>
      <c r="I15" s="297" t="s">
        <v>49</v>
      </c>
      <c r="J15" s="307" t="s">
        <v>11</v>
      </c>
    </row>
    <row r="16" spans="1:10" s="7" customFormat="1" ht="18" customHeight="1" x14ac:dyDescent="0.25">
      <c r="A16" s="288">
        <v>14</v>
      </c>
      <c r="B16" s="415"/>
      <c r="C16" s="303" t="s">
        <v>527</v>
      </c>
      <c r="D16" s="296" t="s">
        <v>528</v>
      </c>
      <c r="E16" s="296" t="s">
        <v>414</v>
      </c>
      <c r="F16" s="297">
        <v>1</v>
      </c>
      <c r="G16" s="297" t="s">
        <v>505</v>
      </c>
      <c r="H16" s="298" t="s">
        <v>519</v>
      </c>
      <c r="I16" s="297" t="s">
        <v>49</v>
      </c>
      <c r="J16" s="307" t="s">
        <v>517</v>
      </c>
    </row>
    <row r="17" spans="1:10" s="7" customFormat="1" ht="18" customHeight="1" x14ac:dyDescent="0.25">
      <c r="A17" s="288">
        <v>15</v>
      </c>
      <c r="B17" s="416"/>
      <c r="C17" s="308" t="s">
        <v>527</v>
      </c>
      <c r="D17" s="309" t="s">
        <v>529</v>
      </c>
      <c r="E17" s="309" t="s">
        <v>414</v>
      </c>
      <c r="F17" s="310">
        <v>1</v>
      </c>
      <c r="G17" s="310" t="s">
        <v>505</v>
      </c>
      <c r="H17" s="311" t="s">
        <v>519</v>
      </c>
      <c r="I17" s="310" t="s">
        <v>502</v>
      </c>
      <c r="J17" s="312" t="s">
        <v>517</v>
      </c>
    </row>
    <row r="18" spans="1:10" s="24" customFormat="1" ht="25.5" customHeight="1" x14ac:dyDescent="0.25">
      <c r="A18" s="417" t="s">
        <v>530</v>
      </c>
      <c r="B18" s="418"/>
      <c r="C18" s="418"/>
      <c r="D18" s="418"/>
      <c r="E18" s="419"/>
      <c r="F18" s="313">
        <f>SUM(F4:F17)</f>
        <v>15</v>
      </c>
      <c r="G18" s="313"/>
      <c r="H18" s="314">
        <f>SUM(H4:H17)</f>
        <v>762.83999999999992</v>
      </c>
      <c r="I18" s="350"/>
      <c r="J18" s="315"/>
    </row>
    <row r="19" spans="1:10" s="24" customFormat="1" ht="20.25" customHeight="1" x14ac:dyDescent="0.25">
      <c r="A19" s="316">
        <v>1</v>
      </c>
      <c r="B19" s="413" t="s">
        <v>531</v>
      </c>
      <c r="C19" s="317" t="s">
        <v>532</v>
      </c>
      <c r="D19" s="290" t="s">
        <v>533</v>
      </c>
      <c r="E19" s="290" t="s">
        <v>534</v>
      </c>
      <c r="F19" s="291">
        <v>1</v>
      </c>
      <c r="G19" s="291" t="s">
        <v>505</v>
      </c>
      <c r="H19" s="292">
        <v>101.9</v>
      </c>
      <c r="I19" s="291" t="s">
        <v>502</v>
      </c>
      <c r="J19" s="318" t="s">
        <v>11</v>
      </c>
    </row>
    <row r="20" spans="1:10" s="7" customFormat="1" ht="20.25" customHeight="1" x14ac:dyDescent="0.25">
      <c r="A20" s="300">
        <v>2</v>
      </c>
      <c r="B20" s="414"/>
      <c r="C20" s="303" t="s">
        <v>535</v>
      </c>
      <c r="D20" s="296" t="s">
        <v>536</v>
      </c>
      <c r="E20" s="296" t="s">
        <v>537</v>
      </c>
      <c r="F20" s="297">
        <v>1</v>
      </c>
      <c r="G20" s="297" t="s">
        <v>505</v>
      </c>
      <c r="H20" s="298">
        <v>16.899999999999999</v>
      </c>
      <c r="I20" s="297" t="s">
        <v>502</v>
      </c>
      <c r="J20" s="307" t="s">
        <v>11</v>
      </c>
    </row>
    <row r="21" spans="1:10" s="7" customFormat="1" ht="20.25" customHeight="1" x14ac:dyDescent="0.25">
      <c r="A21" s="288">
        <v>3</v>
      </c>
      <c r="B21" s="414"/>
      <c r="C21" s="303" t="s">
        <v>535</v>
      </c>
      <c r="D21" s="296" t="s">
        <v>538</v>
      </c>
      <c r="E21" s="296" t="s">
        <v>537</v>
      </c>
      <c r="F21" s="297">
        <v>1</v>
      </c>
      <c r="G21" s="297" t="s">
        <v>505</v>
      </c>
      <c r="H21" s="298"/>
      <c r="I21" s="297" t="s">
        <v>502</v>
      </c>
      <c r="J21" s="307" t="s">
        <v>11</v>
      </c>
    </row>
    <row r="22" spans="1:10" s="24" customFormat="1" ht="20.25" customHeight="1" x14ac:dyDescent="0.25">
      <c r="A22" s="288">
        <v>4</v>
      </c>
      <c r="B22" s="414"/>
      <c r="C22" s="303" t="s">
        <v>539</v>
      </c>
      <c r="D22" s="296" t="s">
        <v>540</v>
      </c>
      <c r="E22" s="296" t="s">
        <v>537</v>
      </c>
      <c r="F22" s="297">
        <v>1</v>
      </c>
      <c r="G22" s="297" t="s">
        <v>505</v>
      </c>
      <c r="H22" s="298">
        <v>42.56</v>
      </c>
      <c r="I22" s="297" t="s">
        <v>49</v>
      </c>
      <c r="J22" s="307" t="s">
        <v>11</v>
      </c>
    </row>
    <row r="23" spans="1:10" s="24" customFormat="1" ht="20.25" customHeight="1" x14ac:dyDescent="0.25">
      <c r="A23" s="300">
        <v>5</v>
      </c>
      <c r="B23" s="414"/>
      <c r="C23" s="303" t="s">
        <v>541</v>
      </c>
      <c r="D23" s="296" t="s">
        <v>542</v>
      </c>
      <c r="E23" s="296" t="s">
        <v>537</v>
      </c>
      <c r="F23" s="297">
        <v>1</v>
      </c>
      <c r="G23" s="297" t="s">
        <v>505</v>
      </c>
      <c r="H23" s="298">
        <v>37.5</v>
      </c>
      <c r="I23" s="297" t="s">
        <v>49</v>
      </c>
      <c r="J23" s="307" t="s">
        <v>517</v>
      </c>
    </row>
    <row r="24" spans="1:10" s="24" customFormat="1" ht="20.25" customHeight="1" x14ac:dyDescent="0.25">
      <c r="A24" s="288">
        <v>6</v>
      </c>
      <c r="B24" s="414"/>
      <c r="C24" s="303" t="s">
        <v>541</v>
      </c>
      <c r="D24" s="296" t="s">
        <v>543</v>
      </c>
      <c r="E24" s="296" t="s">
        <v>544</v>
      </c>
      <c r="F24" s="297">
        <v>1</v>
      </c>
      <c r="G24" s="297" t="s">
        <v>422</v>
      </c>
      <c r="H24" s="298">
        <v>44.66</v>
      </c>
      <c r="I24" s="297" t="s">
        <v>49</v>
      </c>
      <c r="J24" s="307" t="s">
        <v>11</v>
      </c>
    </row>
    <row r="25" spans="1:10" s="319" customFormat="1" ht="20.25" customHeight="1" x14ac:dyDescent="0.25">
      <c r="A25" s="288">
        <v>7</v>
      </c>
      <c r="B25" s="414"/>
      <c r="C25" s="303" t="s">
        <v>545</v>
      </c>
      <c r="D25" s="296" t="s">
        <v>546</v>
      </c>
      <c r="E25" s="296" t="s">
        <v>547</v>
      </c>
      <c r="F25" s="297">
        <v>1</v>
      </c>
      <c r="G25" s="297" t="s">
        <v>505</v>
      </c>
      <c r="H25" s="298">
        <v>91.99</v>
      </c>
      <c r="I25" s="297" t="s">
        <v>49</v>
      </c>
      <c r="J25" s="307" t="s">
        <v>11</v>
      </c>
    </row>
    <row r="26" spans="1:10" s="320" customFormat="1" ht="20.25" customHeight="1" x14ac:dyDescent="0.25">
      <c r="A26" s="300">
        <v>8</v>
      </c>
      <c r="B26" s="414"/>
      <c r="C26" s="303" t="s">
        <v>545</v>
      </c>
      <c r="D26" s="296" t="s">
        <v>548</v>
      </c>
      <c r="E26" s="296" t="s">
        <v>547</v>
      </c>
      <c r="F26" s="297">
        <v>1</v>
      </c>
      <c r="G26" s="297" t="s">
        <v>505</v>
      </c>
      <c r="H26" s="298">
        <v>316.27999999999997</v>
      </c>
      <c r="I26" s="297" t="s">
        <v>49</v>
      </c>
      <c r="J26" s="307" t="s">
        <v>11</v>
      </c>
    </row>
    <row r="27" spans="1:10" s="7" customFormat="1" ht="20.25" customHeight="1" x14ac:dyDescent="0.25">
      <c r="A27" s="288">
        <v>9</v>
      </c>
      <c r="B27" s="414"/>
      <c r="C27" s="303" t="s">
        <v>545</v>
      </c>
      <c r="D27" s="296" t="s">
        <v>549</v>
      </c>
      <c r="E27" s="296" t="s">
        <v>537</v>
      </c>
      <c r="F27" s="321">
        <v>1</v>
      </c>
      <c r="G27" s="297" t="s">
        <v>505</v>
      </c>
      <c r="H27" s="298">
        <v>112</v>
      </c>
      <c r="I27" s="297" t="s">
        <v>49</v>
      </c>
      <c r="J27" s="307" t="s">
        <v>517</v>
      </c>
    </row>
    <row r="28" spans="1:10" s="7" customFormat="1" ht="20.25" customHeight="1" x14ac:dyDescent="0.25">
      <c r="A28" s="322">
        <v>10</v>
      </c>
      <c r="B28" s="420"/>
      <c r="C28" s="308" t="s">
        <v>545</v>
      </c>
      <c r="D28" s="309" t="s">
        <v>550</v>
      </c>
      <c r="E28" s="309" t="s">
        <v>537</v>
      </c>
      <c r="F28" s="310">
        <v>1</v>
      </c>
      <c r="G28" s="310" t="s">
        <v>505</v>
      </c>
      <c r="H28" s="311">
        <v>28.7</v>
      </c>
      <c r="I28" s="310" t="s">
        <v>49</v>
      </c>
      <c r="J28" s="312" t="s">
        <v>517</v>
      </c>
    </row>
    <row r="29" spans="1:10" ht="24.75" customHeight="1" x14ac:dyDescent="0.2">
      <c r="A29" s="421" t="s">
        <v>551</v>
      </c>
      <c r="B29" s="422"/>
      <c r="C29" s="422"/>
      <c r="D29" s="422"/>
      <c r="E29" s="423"/>
      <c r="F29" s="323">
        <f>SUM(F19:F28)</f>
        <v>10</v>
      </c>
      <c r="G29" s="323"/>
      <c r="H29" s="324">
        <f>SUM(H19:H28)</f>
        <v>792.49</v>
      </c>
      <c r="I29" s="323"/>
      <c r="J29" s="325"/>
    </row>
    <row r="30" spans="1:10" ht="24.75" customHeight="1" thickBot="1" x14ac:dyDescent="0.25">
      <c r="A30" s="424" t="s">
        <v>552</v>
      </c>
      <c r="B30" s="425"/>
      <c r="C30" s="425"/>
      <c r="D30" s="425"/>
      <c r="E30" s="425"/>
      <c r="F30" s="326">
        <f>F29+F18</f>
        <v>25</v>
      </c>
      <c r="G30" s="326"/>
      <c r="H30" s="276">
        <f>SUM(H18+H29)</f>
        <v>1555.33</v>
      </c>
      <c r="I30" s="326"/>
      <c r="J30" s="327"/>
    </row>
    <row r="31" spans="1:10" ht="18" customHeight="1" thickTop="1" thickBot="1" x14ac:dyDescent="0.25">
      <c r="A31" s="409" t="s">
        <v>553</v>
      </c>
      <c r="B31" s="410"/>
      <c r="C31" s="410"/>
      <c r="D31" s="410"/>
      <c r="E31" s="410"/>
      <c r="F31" s="410"/>
      <c r="G31" s="410"/>
      <c r="H31" s="410"/>
      <c r="I31" s="410"/>
      <c r="J31" s="411"/>
    </row>
    <row r="32" spans="1:10" ht="13.9" customHeight="1" x14ac:dyDescent="0.2"/>
    <row r="33" ht="13.9" customHeight="1" x14ac:dyDescent="0.2"/>
    <row r="34" ht="13.9" customHeight="1" x14ac:dyDescent="0.2"/>
    <row r="35" ht="13.9" customHeight="1" x14ac:dyDescent="0.2"/>
    <row r="36" ht="13.9" customHeight="1" x14ac:dyDescent="0.2"/>
    <row r="37" ht="13.9" customHeight="1" x14ac:dyDescent="0.2"/>
    <row r="38" ht="13.9" customHeight="1" x14ac:dyDescent="0.2"/>
    <row r="39" ht="13.9" customHeight="1" x14ac:dyDescent="0.2"/>
    <row r="40" ht="13.9" customHeight="1" x14ac:dyDescent="0.2"/>
    <row r="41" ht="13.9" customHeight="1" x14ac:dyDescent="0.2"/>
    <row r="42" ht="13.9" customHeight="1" x14ac:dyDescent="0.2"/>
    <row r="43" ht="13.9" customHeight="1" x14ac:dyDescent="0.2"/>
    <row r="44" ht="13.9" customHeight="1" x14ac:dyDescent="0.2"/>
    <row r="45" ht="13.9" customHeight="1" x14ac:dyDescent="0.2"/>
    <row r="46" ht="13.9" customHeight="1" x14ac:dyDescent="0.2"/>
    <row r="47" ht="13.9" customHeight="1" x14ac:dyDescent="0.2"/>
    <row r="48" ht="13.9" customHeight="1" x14ac:dyDescent="0.2"/>
    <row r="49" ht="13.9" customHeight="1" x14ac:dyDescent="0.2"/>
    <row r="50" ht="13.9" customHeight="1" x14ac:dyDescent="0.2"/>
    <row r="51" ht="13.9" customHeight="1" x14ac:dyDescent="0.2"/>
    <row r="52" ht="13.9" customHeight="1" x14ac:dyDescent="0.2"/>
    <row r="53" ht="13.9" customHeight="1" x14ac:dyDescent="0.2"/>
    <row r="54" ht="13.9" customHeight="1" x14ac:dyDescent="0.2"/>
    <row r="55" ht="13.9" customHeight="1" x14ac:dyDescent="0.2"/>
  </sheetData>
  <mergeCells count="7">
    <mergeCell ref="A31:J31"/>
    <mergeCell ref="A1:J1"/>
    <mergeCell ref="B4:B17"/>
    <mergeCell ref="A18:E18"/>
    <mergeCell ref="B19:B28"/>
    <mergeCell ref="A29:E29"/>
    <mergeCell ref="A30:E30"/>
  </mergeCells>
  <printOptions horizontalCentered="1"/>
  <pageMargins left="0.35433070866141736" right="0.35433070866141736" top="0.59055118110236227" bottom="0.59055118110236227" header="0.19685039370078741" footer="0.19685039370078741"/>
  <pageSetup paperSize="9" firstPageNumber="6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 filterMode="1">
    <tabColor rgb="FF00B050"/>
  </sheetPr>
  <dimension ref="A1:K142"/>
  <sheetViews>
    <sheetView topLeftCell="A50" zoomScaleNormal="100" zoomScaleSheetLayoutView="100" workbookViewId="0">
      <selection activeCell="O128" sqref="O128"/>
    </sheetView>
  </sheetViews>
  <sheetFormatPr defaultRowHeight="15" x14ac:dyDescent="0.25"/>
  <cols>
    <col min="1" max="1" width="6.85546875" customWidth="1"/>
    <col min="2" max="2" width="16.140625" customWidth="1"/>
    <col min="3" max="3" width="20.5703125" bestFit="1" customWidth="1"/>
    <col min="4" max="4" width="7.5703125" bestFit="1" customWidth="1"/>
    <col min="5" max="5" width="9.5703125" bestFit="1" customWidth="1"/>
    <col min="6" max="6" width="9" bestFit="1" customWidth="1"/>
    <col min="7" max="7" width="7.5703125" bestFit="1" customWidth="1"/>
    <col min="8" max="8" width="8.5703125" bestFit="1" customWidth="1"/>
    <col min="9" max="9" width="23.5703125" bestFit="1" customWidth="1"/>
    <col min="10" max="10" width="9.140625" bestFit="1" customWidth="1"/>
    <col min="11" max="11" width="10.140625" style="19" customWidth="1"/>
  </cols>
  <sheetData>
    <row r="1" spans="1:11" s="1" customFormat="1" ht="23.25" customHeight="1" x14ac:dyDescent="0.25">
      <c r="A1" s="426" t="s">
        <v>303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s="6" customFormat="1" ht="35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20" t="s">
        <v>10</v>
      </c>
    </row>
    <row r="3" spans="1:11" s="7" customFormat="1" ht="20.25" customHeight="1" x14ac:dyDescent="0.25">
      <c r="A3" s="63" t="s">
        <v>22</v>
      </c>
      <c r="B3" s="71" t="s">
        <v>23</v>
      </c>
      <c r="C3" s="64" t="s">
        <v>24</v>
      </c>
      <c r="D3" s="65">
        <v>1</v>
      </c>
      <c r="E3" s="66">
        <v>14.97</v>
      </c>
      <c r="F3" s="67">
        <v>45155</v>
      </c>
      <c r="G3" s="68" t="s">
        <v>25</v>
      </c>
      <c r="H3" s="65" t="s">
        <v>26</v>
      </c>
      <c r="I3" s="69" t="s">
        <v>27</v>
      </c>
      <c r="J3" s="65" t="s">
        <v>28</v>
      </c>
      <c r="K3" s="70" t="s">
        <v>29</v>
      </c>
    </row>
    <row r="4" spans="1:11" ht="20.25" customHeight="1" x14ac:dyDescent="0.25">
      <c r="A4" s="26">
        <v>1</v>
      </c>
      <c r="B4" s="69" t="s">
        <v>37</v>
      </c>
      <c r="C4" s="8" t="s">
        <v>38</v>
      </c>
      <c r="D4" s="9">
        <v>1</v>
      </c>
      <c r="E4" s="13">
        <v>7.38</v>
      </c>
      <c r="F4" s="10">
        <v>42086</v>
      </c>
      <c r="G4" s="10" t="s">
        <v>25</v>
      </c>
      <c r="H4" s="9" t="s">
        <v>26</v>
      </c>
      <c r="I4" s="11" t="s">
        <v>39</v>
      </c>
      <c r="J4" s="429" t="s">
        <v>28</v>
      </c>
      <c r="K4" s="428" t="s">
        <v>40</v>
      </c>
    </row>
    <row r="5" spans="1:11" ht="18" customHeight="1" x14ac:dyDescent="0.25">
      <c r="A5" s="27">
        <f>A4+1</f>
        <v>2</v>
      </c>
      <c r="B5" s="74"/>
      <c r="C5" s="8" t="s">
        <v>41</v>
      </c>
      <c r="D5" s="9">
        <v>1</v>
      </c>
      <c r="E5" s="13">
        <v>7.38</v>
      </c>
      <c r="F5" s="10">
        <v>42086</v>
      </c>
      <c r="G5" s="10" t="s">
        <v>25</v>
      </c>
      <c r="H5" s="9" t="s">
        <v>26</v>
      </c>
      <c r="I5" s="11" t="s">
        <v>42</v>
      </c>
      <c r="J5" s="429"/>
      <c r="K5" s="428"/>
    </row>
    <row r="6" spans="1:11" ht="18" customHeight="1" x14ac:dyDescent="0.25">
      <c r="A6" s="26">
        <f t="shared" ref="A6" si="0">A5+1</f>
        <v>3</v>
      </c>
      <c r="B6" s="74"/>
      <c r="C6" s="8" t="s">
        <v>43</v>
      </c>
      <c r="D6" s="9">
        <v>1</v>
      </c>
      <c r="E6" s="14">
        <v>44.3</v>
      </c>
      <c r="F6" s="15">
        <v>42116</v>
      </c>
      <c r="G6" s="15" t="s">
        <v>25</v>
      </c>
      <c r="H6" s="16" t="s">
        <v>26</v>
      </c>
      <c r="I6" s="11" t="s">
        <v>44</v>
      </c>
      <c r="J6" s="429"/>
      <c r="K6" s="428"/>
    </row>
    <row r="7" spans="1:11" ht="18" customHeight="1" x14ac:dyDescent="0.25">
      <c r="A7" s="26" t="s">
        <v>441</v>
      </c>
      <c r="B7" s="74"/>
      <c r="C7" s="72" t="s">
        <v>50</v>
      </c>
      <c r="D7" s="9">
        <v>1</v>
      </c>
      <c r="E7" s="13">
        <v>842.27</v>
      </c>
      <c r="F7" s="10">
        <v>42255</v>
      </c>
      <c r="G7" s="10" t="s">
        <v>25</v>
      </c>
      <c r="H7" s="9" t="s">
        <v>47</v>
      </c>
      <c r="I7" s="11" t="s">
        <v>51</v>
      </c>
      <c r="J7" s="11" t="s">
        <v>431</v>
      </c>
      <c r="K7" s="75" t="s">
        <v>49</v>
      </c>
    </row>
    <row r="8" spans="1:11" ht="27.95" customHeight="1" x14ac:dyDescent="0.25">
      <c r="A8" s="26" t="s">
        <v>442</v>
      </c>
      <c r="B8" s="74"/>
      <c r="C8" s="72" t="s">
        <v>46</v>
      </c>
      <c r="D8" s="9">
        <v>2</v>
      </c>
      <c r="E8" s="13">
        <v>363.23</v>
      </c>
      <c r="F8" s="10">
        <v>42094</v>
      </c>
      <c r="G8" s="10" t="s">
        <v>25</v>
      </c>
      <c r="H8" s="9" t="s">
        <v>47</v>
      </c>
      <c r="I8" s="11" t="s">
        <v>48</v>
      </c>
      <c r="J8" s="430" t="s">
        <v>54</v>
      </c>
      <c r="K8" s="433" t="s">
        <v>49</v>
      </c>
    </row>
    <row r="9" spans="1:11" ht="27.95" customHeight="1" x14ac:dyDescent="0.25">
      <c r="A9" s="27" t="s">
        <v>443</v>
      </c>
      <c r="B9" s="74"/>
      <c r="C9" s="72" t="s">
        <v>52</v>
      </c>
      <c r="D9" s="9">
        <v>1</v>
      </c>
      <c r="E9" s="13">
        <v>655.15</v>
      </c>
      <c r="F9" s="10">
        <v>42247</v>
      </c>
      <c r="G9" s="10" t="s">
        <v>25</v>
      </c>
      <c r="H9" s="9" t="s">
        <v>47</v>
      </c>
      <c r="I9" s="11" t="s">
        <v>53</v>
      </c>
      <c r="J9" s="431"/>
      <c r="K9" s="433"/>
    </row>
    <row r="10" spans="1:11" ht="27.95" customHeight="1" x14ac:dyDescent="0.25">
      <c r="A10" s="26">
        <f t="shared" ref="A10:A11" si="1">A9+1</f>
        <v>8</v>
      </c>
      <c r="B10" s="74"/>
      <c r="C10" s="72" t="s">
        <v>55</v>
      </c>
      <c r="D10" s="9">
        <v>1</v>
      </c>
      <c r="E10" s="14">
        <v>89.43</v>
      </c>
      <c r="F10" s="15">
        <v>42261</v>
      </c>
      <c r="G10" s="15" t="s">
        <v>25</v>
      </c>
      <c r="H10" s="16" t="s">
        <v>47</v>
      </c>
      <c r="I10" s="11" t="s">
        <v>56</v>
      </c>
      <c r="J10" s="431"/>
      <c r="K10" s="433"/>
    </row>
    <row r="11" spans="1:11" ht="27.95" customHeight="1" x14ac:dyDescent="0.25">
      <c r="A11" s="26">
        <f t="shared" si="1"/>
        <v>9</v>
      </c>
      <c r="B11" s="74"/>
      <c r="C11" s="72" t="s">
        <v>57</v>
      </c>
      <c r="D11" s="9">
        <v>1</v>
      </c>
      <c r="E11" s="13">
        <v>184.26</v>
      </c>
      <c r="F11" s="10">
        <v>42255</v>
      </c>
      <c r="G11" s="10" t="s">
        <v>25</v>
      </c>
      <c r="H11" s="9" t="s">
        <v>47</v>
      </c>
      <c r="I11" s="11" t="s">
        <v>48</v>
      </c>
      <c r="J11" s="431"/>
      <c r="K11" s="433"/>
    </row>
    <row r="12" spans="1:11" ht="27.95" customHeight="1" x14ac:dyDescent="0.25">
      <c r="A12" s="27" t="s">
        <v>401</v>
      </c>
      <c r="B12" s="74"/>
      <c r="C12" s="72" t="s">
        <v>58</v>
      </c>
      <c r="D12" s="9">
        <v>2</v>
      </c>
      <c r="E12" s="13">
        <v>303.04000000000002</v>
      </c>
      <c r="F12" s="10">
        <v>43892</v>
      </c>
      <c r="G12" s="10" t="s">
        <v>25</v>
      </c>
      <c r="H12" s="9" t="s">
        <v>47</v>
      </c>
      <c r="I12" s="11" t="s">
        <v>59</v>
      </c>
      <c r="J12" s="432"/>
      <c r="K12" s="434"/>
    </row>
    <row r="13" spans="1:11" ht="18" customHeight="1" x14ac:dyDescent="0.25">
      <c r="A13" s="27" t="s">
        <v>296</v>
      </c>
      <c r="B13" s="74"/>
      <c r="C13" s="8" t="s">
        <v>63</v>
      </c>
      <c r="D13" s="9">
        <v>1</v>
      </c>
      <c r="E13" s="13">
        <v>52.19</v>
      </c>
      <c r="F13" s="10">
        <v>44263</v>
      </c>
      <c r="G13" s="10" t="s">
        <v>25</v>
      </c>
      <c r="H13" s="9" t="s">
        <v>26</v>
      </c>
      <c r="I13" s="11" t="s">
        <v>64</v>
      </c>
      <c r="J13" s="431"/>
      <c r="K13" s="433"/>
    </row>
    <row r="14" spans="1:11" ht="18" customHeight="1" x14ac:dyDescent="0.25">
      <c r="A14" s="27" t="s">
        <v>299</v>
      </c>
      <c r="B14" s="74"/>
      <c r="C14" s="8" t="s">
        <v>65</v>
      </c>
      <c r="D14" s="9">
        <v>1</v>
      </c>
      <c r="E14" s="14">
        <v>130</v>
      </c>
      <c r="F14" s="15">
        <v>44263</v>
      </c>
      <c r="G14" s="15" t="s">
        <v>25</v>
      </c>
      <c r="H14" s="16" t="s">
        <v>26</v>
      </c>
      <c r="I14" s="11" t="s">
        <v>66</v>
      </c>
      <c r="J14" s="431"/>
      <c r="K14" s="433"/>
    </row>
    <row r="15" spans="1:11" ht="27.95" customHeight="1" x14ac:dyDescent="0.25">
      <c r="A15" s="27" t="s">
        <v>436</v>
      </c>
      <c r="B15" s="74"/>
      <c r="C15" s="8" t="s">
        <v>67</v>
      </c>
      <c r="D15" s="9">
        <v>1</v>
      </c>
      <c r="E15" s="13">
        <v>46.91</v>
      </c>
      <c r="F15" s="10">
        <v>44518</v>
      </c>
      <c r="G15" s="10" t="s">
        <v>25</v>
      </c>
      <c r="H15" s="9" t="s">
        <v>26</v>
      </c>
      <c r="I15" s="11" t="s">
        <v>68</v>
      </c>
      <c r="J15" s="431"/>
      <c r="K15" s="433"/>
    </row>
    <row r="16" spans="1:11" ht="23.25" customHeight="1" x14ac:dyDescent="0.25">
      <c r="A16" s="27" t="s">
        <v>435</v>
      </c>
      <c r="B16" s="74"/>
      <c r="C16" s="8" t="s">
        <v>72</v>
      </c>
      <c r="D16" s="9">
        <v>1</v>
      </c>
      <c r="E16" s="14">
        <v>166.99</v>
      </c>
      <c r="F16" s="15">
        <v>44844</v>
      </c>
      <c r="G16" s="15" t="s">
        <v>25</v>
      </c>
      <c r="H16" s="16" t="s">
        <v>26</v>
      </c>
      <c r="I16" s="11" t="s">
        <v>73</v>
      </c>
      <c r="J16" s="431"/>
      <c r="K16" s="433"/>
    </row>
    <row r="17" spans="1:11" ht="18" customHeight="1" x14ac:dyDescent="0.25">
      <c r="A17" s="27" t="s">
        <v>437</v>
      </c>
      <c r="B17" s="74"/>
      <c r="C17" s="8" t="s">
        <v>76</v>
      </c>
      <c r="D17" s="9">
        <v>1</v>
      </c>
      <c r="E17" s="13">
        <v>13.3</v>
      </c>
      <c r="F17" s="10">
        <v>45085</v>
      </c>
      <c r="G17" s="10" t="s">
        <v>25</v>
      </c>
      <c r="H17" s="9" t="s">
        <v>26</v>
      </c>
      <c r="I17" s="11" t="s">
        <v>77</v>
      </c>
      <c r="J17" s="431"/>
      <c r="K17" s="433"/>
    </row>
    <row r="18" spans="1:11" ht="18" customHeight="1" x14ac:dyDescent="0.25">
      <c r="A18" s="27">
        <f t="shared" ref="A18" si="2">A17+1</f>
        <v>18</v>
      </c>
      <c r="B18" s="74"/>
      <c r="C18" s="8" t="s">
        <v>78</v>
      </c>
      <c r="D18" s="9">
        <v>1</v>
      </c>
      <c r="E18" s="13">
        <v>965</v>
      </c>
      <c r="F18" s="10">
        <v>45085</v>
      </c>
      <c r="G18" s="10" t="s">
        <v>25</v>
      </c>
      <c r="H18" s="9" t="s">
        <v>26</v>
      </c>
      <c r="I18" s="11" t="s">
        <v>79</v>
      </c>
      <c r="J18" s="431"/>
      <c r="K18" s="433"/>
    </row>
    <row r="19" spans="1:11" ht="21" customHeight="1" x14ac:dyDescent="0.25">
      <c r="A19" s="27" t="s">
        <v>402</v>
      </c>
      <c r="B19" s="74"/>
      <c r="C19" s="8" t="s">
        <v>80</v>
      </c>
      <c r="D19" s="9">
        <v>2</v>
      </c>
      <c r="E19" s="13">
        <v>246.84</v>
      </c>
      <c r="F19" s="10">
        <v>45085</v>
      </c>
      <c r="G19" s="10" t="s">
        <v>25</v>
      </c>
      <c r="H19" s="9" t="s">
        <v>26</v>
      </c>
      <c r="I19" s="11" t="s">
        <v>79</v>
      </c>
      <c r="J19" s="431"/>
      <c r="K19" s="433"/>
    </row>
    <row r="20" spans="1:11" ht="18" customHeight="1" x14ac:dyDescent="0.25">
      <c r="A20" s="27" t="s">
        <v>362</v>
      </c>
      <c r="B20" s="74"/>
      <c r="C20" s="8" t="s">
        <v>337</v>
      </c>
      <c r="D20" s="60">
        <v>1</v>
      </c>
      <c r="E20" s="13">
        <v>77.989999999999995</v>
      </c>
      <c r="F20" s="10">
        <v>45692</v>
      </c>
      <c r="G20" s="10" t="s">
        <v>25</v>
      </c>
      <c r="H20" s="60" t="s">
        <v>26</v>
      </c>
      <c r="I20" s="11" t="s">
        <v>64</v>
      </c>
      <c r="J20" s="431"/>
      <c r="K20" s="433"/>
    </row>
    <row r="21" spans="1:11" ht="18" customHeight="1" x14ac:dyDescent="0.25">
      <c r="A21" s="27" t="s">
        <v>363</v>
      </c>
      <c r="B21" s="74"/>
      <c r="C21" s="8" t="s">
        <v>339</v>
      </c>
      <c r="D21" s="60">
        <v>1</v>
      </c>
      <c r="E21" s="13">
        <v>664.94399999999996</v>
      </c>
      <c r="F21" s="10">
        <v>45692</v>
      </c>
      <c r="G21" s="10" t="s">
        <v>25</v>
      </c>
      <c r="H21" s="60" t="s">
        <v>26</v>
      </c>
      <c r="I21" s="11" t="s">
        <v>340</v>
      </c>
      <c r="J21" s="432"/>
      <c r="K21" s="434"/>
    </row>
    <row r="22" spans="1:11" ht="15.75" customHeight="1" x14ac:dyDescent="0.25">
      <c r="A22" s="26" t="e">
        <f>#REF!+1</f>
        <v>#REF!</v>
      </c>
      <c r="B22" s="431"/>
      <c r="C22" s="8" t="s">
        <v>88</v>
      </c>
      <c r="D22" s="9">
        <v>1</v>
      </c>
      <c r="E22" s="13">
        <v>21.1</v>
      </c>
      <c r="F22" s="10">
        <v>42086</v>
      </c>
      <c r="G22" s="10" t="s">
        <v>25</v>
      </c>
      <c r="H22" s="9" t="s">
        <v>26</v>
      </c>
      <c r="I22" s="11" t="s">
        <v>42</v>
      </c>
      <c r="J22" s="429" t="s">
        <v>28</v>
      </c>
      <c r="K22" s="428"/>
    </row>
    <row r="23" spans="1:11" ht="15.75" customHeight="1" x14ac:dyDescent="0.25">
      <c r="A23" s="16" t="e">
        <f>A22+1</f>
        <v>#REF!</v>
      </c>
      <c r="B23" s="431"/>
      <c r="C23" s="8" t="s">
        <v>89</v>
      </c>
      <c r="D23" s="9">
        <v>1</v>
      </c>
      <c r="E23" s="13">
        <v>9.0500000000000007</v>
      </c>
      <c r="F23" s="10">
        <v>42116</v>
      </c>
      <c r="G23" s="10" t="s">
        <v>25</v>
      </c>
      <c r="H23" s="9" t="s">
        <v>26</v>
      </c>
      <c r="I23" s="11" t="s">
        <v>90</v>
      </c>
      <c r="J23" s="429"/>
      <c r="K23" s="428"/>
    </row>
    <row r="24" spans="1:11" ht="15.75" customHeight="1" x14ac:dyDescent="0.25">
      <c r="A24" s="16" t="e">
        <f t="shared" ref="A24:A25" si="3">A23+1</f>
        <v>#REF!</v>
      </c>
      <c r="B24" s="431"/>
      <c r="C24" s="8" t="s">
        <v>91</v>
      </c>
      <c r="D24" s="9">
        <v>1</v>
      </c>
      <c r="E24" s="13">
        <v>12.67</v>
      </c>
      <c r="F24" s="10">
        <v>42116</v>
      </c>
      <c r="G24" s="10" t="s">
        <v>25</v>
      </c>
      <c r="H24" s="9" t="s">
        <v>26</v>
      </c>
      <c r="I24" s="11" t="s">
        <v>92</v>
      </c>
      <c r="J24" s="429"/>
      <c r="K24" s="428"/>
    </row>
    <row r="25" spans="1:11" ht="15.75" customHeight="1" x14ac:dyDescent="0.25">
      <c r="A25" s="16" t="e">
        <f t="shared" si="3"/>
        <v>#REF!</v>
      </c>
      <c r="B25" s="431"/>
      <c r="C25" s="8" t="s">
        <v>93</v>
      </c>
      <c r="D25" s="9">
        <v>1</v>
      </c>
      <c r="E25" s="13">
        <v>29.91</v>
      </c>
      <c r="F25" s="10">
        <v>42116</v>
      </c>
      <c r="G25" s="10" t="s">
        <v>25</v>
      </c>
      <c r="H25" s="9" t="s">
        <v>26</v>
      </c>
      <c r="I25" s="11" t="s">
        <v>94</v>
      </c>
      <c r="J25" s="429"/>
      <c r="K25" s="428"/>
    </row>
    <row r="26" spans="1:11" ht="27.95" customHeight="1" x14ac:dyDescent="0.25">
      <c r="A26" s="27" t="s">
        <v>95</v>
      </c>
      <c r="B26" s="431"/>
      <c r="C26" s="72" t="s">
        <v>96</v>
      </c>
      <c r="D26" s="9">
        <v>2</v>
      </c>
      <c r="E26" s="13">
        <v>390.96</v>
      </c>
      <c r="F26" s="10">
        <v>42255</v>
      </c>
      <c r="G26" s="10" t="s">
        <v>25</v>
      </c>
      <c r="H26" s="9" t="s">
        <v>47</v>
      </c>
      <c r="I26" s="11" t="s">
        <v>51</v>
      </c>
      <c r="J26" s="429" t="s">
        <v>34</v>
      </c>
      <c r="K26" s="435" t="s">
        <v>49</v>
      </c>
    </row>
    <row r="27" spans="1:11" ht="15.75" customHeight="1" x14ac:dyDescent="0.25">
      <c r="A27" s="26" t="s">
        <v>97</v>
      </c>
      <c r="B27" s="431"/>
      <c r="C27" s="72" t="s">
        <v>98</v>
      </c>
      <c r="D27" s="9">
        <v>1</v>
      </c>
      <c r="E27" s="13">
        <v>142.01</v>
      </c>
      <c r="F27" s="10">
        <v>42255</v>
      </c>
      <c r="G27" s="10" t="s">
        <v>25</v>
      </c>
      <c r="H27" s="9" t="s">
        <v>47</v>
      </c>
      <c r="I27" s="11" t="s">
        <v>51</v>
      </c>
      <c r="J27" s="429"/>
      <c r="K27" s="433"/>
    </row>
    <row r="28" spans="1:11" ht="15.75" customHeight="1" x14ac:dyDescent="0.25">
      <c r="A28" s="28" t="e">
        <f>#REF!+1</f>
        <v>#REF!</v>
      </c>
      <c r="B28" s="431"/>
      <c r="C28" s="72" t="s">
        <v>100</v>
      </c>
      <c r="D28" s="9">
        <v>1</v>
      </c>
      <c r="E28" s="14">
        <v>90.5</v>
      </c>
      <c r="F28" s="15">
        <v>42247</v>
      </c>
      <c r="G28" s="15" t="s">
        <v>25</v>
      </c>
      <c r="H28" s="16" t="s">
        <v>47</v>
      </c>
      <c r="I28" s="11" t="s">
        <v>51</v>
      </c>
      <c r="J28" s="429"/>
      <c r="K28" s="433"/>
    </row>
    <row r="29" spans="1:11" ht="15.75" customHeight="1" x14ac:dyDescent="0.25">
      <c r="A29" s="28" t="e">
        <f t="shared" ref="A29:A31" si="4">A28+1</f>
        <v>#REF!</v>
      </c>
      <c r="B29" s="431"/>
      <c r="C29" s="72" t="s">
        <v>101</v>
      </c>
      <c r="D29" s="9">
        <v>1</v>
      </c>
      <c r="E29" s="13">
        <v>553</v>
      </c>
      <c r="F29" s="10">
        <v>42185</v>
      </c>
      <c r="G29" s="10" t="s">
        <v>25</v>
      </c>
      <c r="H29" s="9" t="s">
        <v>47</v>
      </c>
      <c r="I29" s="11" t="s">
        <v>102</v>
      </c>
      <c r="J29" s="429"/>
      <c r="K29" s="433"/>
    </row>
    <row r="30" spans="1:11" ht="18" customHeight="1" x14ac:dyDescent="0.25">
      <c r="A30" s="28" t="e">
        <f t="shared" si="4"/>
        <v>#REF!</v>
      </c>
      <c r="B30" s="431"/>
      <c r="C30" s="72" t="s">
        <v>103</v>
      </c>
      <c r="D30" s="9">
        <v>1</v>
      </c>
      <c r="E30" s="13">
        <v>239.75</v>
      </c>
      <c r="F30" s="10">
        <v>42094</v>
      </c>
      <c r="G30" s="10" t="s">
        <v>25</v>
      </c>
      <c r="H30" s="9" t="s">
        <v>47</v>
      </c>
      <c r="I30" s="11" t="s">
        <v>104</v>
      </c>
      <c r="J30" s="429" t="s">
        <v>54</v>
      </c>
      <c r="K30" s="433"/>
    </row>
    <row r="31" spans="1:11" ht="27.95" customHeight="1" x14ac:dyDescent="0.25">
      <c r="A31" s="28" t="e">
        <f t="shared" si="4"/>
        <v>#REF!</v>
      </c>
      <c r="B31" s="431"/>
      <c r="C31" s="72" t="s">
        <v>105</v>
      </c>
      <c r="D31" s="9">
        <v>1</v>
      </c>
      <c r="E31" s="13">
        <v>374.56</v>
      </c>
      <c r="F31" s="10">
        <v>42094</v>
      </c>
      <c r="G31" s="10" t="s">
        <v>25</v>
      </c>
      <c r="H31" s="9" t="s">
        <v>47</v>
      </c>
      <c r="I31" s="11" t="s">
        <v>106</v>
      </c>
      <c r="J31" s="429"/>
      <c r="K31" s="433"/>
    </row>
    <row r="32" spans="1:11" ht="18" customHeight="1" x14ac:dyDescent="0.25">
      <c r="A32" s="28" t="e">
        <f>A31+1</f>
        <v>#REF!</v>
      </c>
      <c r="B32" s="432"/>
      <c r="C32" s="72" t="s">
        <v>107</v>
      </c>
      <c r="D32" s="9">
        <v>1</v>
      </c>
      <c r="E32" s="14">
        <v>526.04999999999995</v>
      </c>
      <c r="F32" s="15">
        <v>42185</v>
      </c>
      <c r="G32" s="15" t="s">
        <v>25</v>
      </c>
      <c r="H32" s="16" t="s">
        <v>47</v>
      </c>
      <c r="I32" s="11" t="s">
        <v>108</v>
      </c>
      <c r="J32" s="429"/>
      <c r="K32" s="433"/>
    </row>
    <row r="33" spans="1:11" ht="27.95" customHeight="1" x14ac:dyDescent="0.25">
      <c r="A33" s="28" t="e">
        <f>A32+1</f>
        <v>#REF!</v>
      </c>
      <c r="B33" s="430" t="s">
        <v>85</v>
      </c>
      <c r="C33" s="8" t="s">
        <v>109</v>
      </c>
      <c r="D33" s="9">
        <v>1</v>
      </c>
      <c r="E33" s="13">
        <v>524</v>
      </c>
      <c r="F33" s="10">
        <v>42229</v>
      </c>
      <c r="G33" s="10" t="s">
        <v>25</v>
      </c>
      <c r="H33" s="9" t="s">
        <v>47</v>
      </c>
      <c r="I33" s="11" t="s">
        <v>110</v>
      </c>
      <c r="J33" s="429"/>
      <c r="K33" s="433"/>
    </row>
    <row r="34" spans="1:11" ht="18" customHeight="1" x14ac:dyDescent="0.25">
      <c r="A34" s="28">
        <v>17</v>
      </c>
      <c r="B34" s="431"/>
      <c r="C34" s="8" t="s">
        <v>111</v>
      </c>
      <c r="D34" s="9">
        <v>1</v>
      </c>
      <c r="E34" s="13">
        <v>139</v>
      </c>
      <c r="F34" s="10">
        <v>42650</v>
      </c>
      <c r="G34" s="10" t="s">
        <v>25</v>
      </c>
      <c r="H34" s="9" t="s">
        <v>47</v>
      </c>
      <c r="I34" s="11" t="s">
        <v>112</v>
      </c>
      <c r="J34" s="354" t="s">
        <v>432</v>
      </c>
      <c r="K34" s="433"/>
    </row>
    <row r="35" spans="1:11" ht="18" customHeight="1" x14ac:dyDescent="0.25">
      <c r="A35" s="28">
        <v>19</v>
      </c>
      <c r="B35" s="431"/>
      <c r="C35" s="72" t="s">
        <v>113</v>
      </c>
      <c r="D35" s="9">
        <v>1</v>
      </c>
      <c r="E35" s="14">
        <v>91.8</v>
      </c>
      <c r="F35" s="15">
        <v>42116</v>
      </c>
      <c r="G35" s="15" t="s">
        <v>25</v>
      </c>
      <c r="H35" s="16" t="s">
        <v>26</v>
      </c>
      <c r="I35" s="11" t="s">
        <v>114</v>
      </c>
      <c r="J35" s="9" t="s">
        <v>28</v>
      </c>
      <c r="K35" s="434"/>
    </row>
    <row r="36" spans="1:11" ht="18" customHeight="1" x14ac:dyDescent="0.25">
      <c r="A36" s="26" t="s">
        <v>407</v>
      </c>
      <c r="B36" s="431"/>
      <c r="C36" s="8" t="s">
        <v>115</v>
      </c>
      <c r="D36" s="9">
        <v>2</v>
      </c>
      <c r="E36" s="13">
        <v>251.3</v>
      </c>
      <c r="F36" s="10">
        <v>43209</v>
      </c>
      <c r="G36" s="10" t="s">
        <v>25</v>
      </c>
      <c r="H36" s="9" t="s">
        <v>47</v>
      </c>
      <c r="I36" s="11" t="s">
        <v>116</v>
      </c>
      <c r="J36" s="430" t="s">
        <v>34</v>
      </c>
      <c r="K36" s="435" t="s">
        <v>29</v>
      </c>
    </row>
    <row r="37" spans="1:11" ht="18" customHeight="1" x14ac:dyDescent="0.25">
      <c r="A37" s="27" t="s">
        <v>360</v>
      </c>
      <c r="B37" s="431"/>
      <c r="C37" s="8" t="s">
        <v>117</v>
      </c>
      <c r="D37" s="9">
        <v>1</v>
      </c>
      <c r="E37" s="13">
        <v>410</v>
      </c>
      <c r="F37" s="10">
        <v>43489</v>
      </c>
      <c r="G37" s="10" t="s">
        <v>25</v>
      </c>
      <c r="H37" s="9" t="s">
        <v>47</v>
      </c>
      <c r="I37" s="11" t="s">
        <v>116</v>
      </c>
      <c r="J37" s="431"/>
      <c r="K37" s="433"/>
    </row>
    <row r="38" spans="1:11" ht="18" customHeight="1" x14ac:dyDescent="0.25">
      <c r="A38" s="26" t="s">
        <v>361</v>
      </c>
      <c r="B38" s="431"/>
      <c r="C38" s="8" t="s">
        <v>118</v>
      </c>
      <c r="D38" s="9">
        <v>1</v>
      </c>
      <c r="E38" s="13">
        <v>356</v>
      </c>
      <c r="F38" s="10">
        <v>43489</v>
      </c>
      <c r="G38" s="10" t="s">
        <v>25</v>
      </c>
      <c r="H38" s="9" t="s">
        <v>47</v>
      </c>
      <c r="I38" s="11" t="s">
        <v>116</v>
      </c>
      <c r="J38" s="431"/>
      <c r="K38" s="433"/>
    </row>
    <row r="39" spans="1:11" ht="18" customHeight="1" x14ac:dyDescent="0.25">
      <c r="A39" s="27" t="s">
        <v>81</v>
      </c>
      <c r="B39" s="431"/>
      <c r="C39" s="8" t="s">
        <v>119</v>
      </c>
      <c r="D39" s="9">
        <v>1</v>
      </c>
      <c r="E39" s="13">
        <v>51.97</v>
      </c>
      <c r="F39" s="10">
        <v>44060</v>
      </c>
      <c r="G39" s="10" t="s">
        <v>25</v>
      </c>
      <c r="H39" s="9" t="s">
        <v>47</v>
      </c>
      <c r="I39" s="11" t="s">
        <v>120</v>
      </c>
      <c r="J39" s="431"/>
      <c r="K39" s="433"/>
    </row>
    <row r="40" spans="1:11" ht="18" customHeight="1" x14ac:dyDescent="0.25">
      <c r="A40" s="26" t="s">
        <v>336</v>
      </c>
      <c r="B40" s="431"/>
      <c r="C40" s="8" t="s">
        <v>121</v>
      </c>
      <c r="D40" s="9">
        <v>1</v>
      </c>
      <c r="E40" s="14">
        <v>241</v>
      </c>
      <c r="F40" s="15">
        <v>44365</v>
      </c>
      <c r="G40" s="15" t="s">
        <v>25</v>
      </c>
      <c r="H40" s="16" t="s">
        <v>47</v>
      </c>
      <c r="I40" s="11" t="s">
        <v>120</v>
      </c>
      <c r="J40" s="431"/>
      <c r="K40" s="433"/>
    </row>
    <row r="41" spans="1:11" ht="18" customHeight="1" x14ac:dyDescent="0.25">
      <c r="A41" s="27" t="s">
        <v>352</v>
      </c>
      <c r="B41" s="431"/>
      <c r="C41" s="8" t="s">
        <v>122</v>
      </c>
      <c r="D41" s="9">
        <v>1</v>
      </c>
      <c r="E41" s="13">
        <v>439</v>
      </c>
      <c r="F41" s="10">
        <v>45274</v>
      </c>
      <c r="G41" s="10" t="s">
        <v>25</v>
      </c>
      <c r="H41" s="9" t="s">
        <v>26</v>
      </c>
      <c r="I41" s="11" t="s">
        <v>123</v>
      </c>
      <c r="J41" s="431"/>
      <c r="K41" s="433"/>
    </row>
    <row r="42" spans="1:11" ht="18" customHeight="1" x14ac:dyDescent="0.25">
      <c r="A42" s="26" t="s">
        <v>338</v>
      </c>
      <c r="B42" s="431"/>
      <c r="C42" s="8" t="s">
        <v>124</v>
      </c>
      <c r="D42" s="9">
        <v>1</v>
      </c>
      <c r="E42" s="14">
        <v>435</v>
      </c>
      <c r="F42" s="15">
        <v>45274</v>
      </c>
      <c r="G42" s="15" t="s">
        <v>25</v>
      </c>
      <c r="H42" s="16" t="s">
        <v>26</v>
      </c>
      <c r="I42" s="11" t="s">
        <v>125</v>
      </c>
      <c r="J42" s="431"/>
      <c r="K42" s="433"/>
    </row>
    <row r="43" spans="1:11" ht="18" customHeight="1" x14ac:dyDescent="0.25">
      <c r="A43" s="27" t="s">
        <v>362</v>
      </c>
      <c r="B43" s="431"/>
      <c r="C43" s="8" t="s">
        <v>126</v>
      </c>
      <c r="D43" s="9">
        <v>1</v>
      </c>
      <c r="E43" s="14">
        <v>58.9</v>
      </c>
      <c r="F43" s="15">
        <v>43489</v>
      </c>
      <c r="G43" s="15" t="s">
        <v>25</v>
      </c>
      <c r="H43" s="16" t="s">
        <v>47</v>
      </c>
      <c r="I43" s="11" t="s">
        <v>116</v>
      </c>
      <c r="J43" s="432"/>
      <c r="K43" s="433"/>
    </row>
    <row r="44" spans="1:11" ht="27.95" customHeight="1" x14ac:dyDescent="0.25">
      <c r="A44" s="26" t="s">
        <v>363</v>
      </c>
      <c r="B44" s="431"/>
      <c r="C44" s="8" t="s">
        <v>127</v>
      </c>
      <c r="D44" s="9">
        <v>1</v>
      </c>
      <c r="E44" s="13">
        <v>4</v>
      </c>
      <c r="F44" s="10">
        <v>44096</v>
      </c>
      <c r="G44" s="10" t="s">
        <v>25</v>
      </c>
      <c r="H44" s="9" t="s">
        <v>47</v>
      </c>
      <c r="I44" s="11" t="s">
        <v>128</v>
      </c>
      <c r="J44" s="430" t="s">
        <v>54</v>
      </c>
      <c r="K44" s="433"/>
    </row>
    <row r="45" spans="1:11" ht="18" customHeight="1" x14ac:dyDescent="0.25">
      <c r="A45" s="27" t="s">
        <v>364</v>
      </c>
      <c r="B45" s="431"/>
      <c r="C45" s="8" t="s">
        <v>129</v>
      </c>
      <c r="D45" s="9">
        <v>1</v>
      </c>
      <c r="E45" s="13">
        <v>10.63</v>
      </c>
      <c r="F45" s="10">
        <v>44257</v>
      </c>
      <c r="G45" s="10" t="s">
        <v>25</v>
      </c>
      <c r="H45" s="9" t="s">
        <v>26</v>
      </c>
      <c r="I45" s="11" t="s">
        <v>130</v>
      </c>
      <c r="J45" s="431"/>
      <c r="K45" s="433"/>
    </row>
    <row r="46" spans="1:11" ht="27.95" hidden="1" customHeight="1" x14ac:dyDescent="0.25">
      <c r="A46" s="26" t="s">
        <v>365</v>
      </c>
      <c r="B46" s="431"/>
      <c r="C46" s="8" t="s">
        <v>131</v>
      </c>
      <c r="D46" s="29">
        <v>1</v>
      </c>
      <c r="E46" s="30">
        <v>50</v>
      </c>
      <c r="F46" s="31">
        <v>45085</v>
      </c>
      <c r="G46" s="31" t="s">
        <v>32</v>
      </c>
      <c r="H46" s="29" t="s">
        <v>26</v>
      </c>
      <c r="I46" s="32" t="s">
        <v>132</v>
      </c>
      <c r="J46" s="432"/>
      <c r="K46" s="433"/>
    </row>
    <row r="47" spans="1:11" ht="25.5" customHeight="1" x14ac:dyDescent="0.25">
      <c r="A47" s="27" t="s">
        <v>366</v>
      </c>
      <c r="B47" s="431"/>
      <c r="C47" s="8" t="s">
        <v>133</v>
      </c>
      <c r="D47" s="9">
        <v>1</v>
      </c>
      <c r="E47" s="14">
        <v>17.09</v>
      </c>
      <c r="F47" s="15">
        <v>44258</v>
      </c>
      <c r="G47" s="15" t="s">
        <v>25</v>
      </c>
      <c r="H47" s="16" t="s">
        <v>26</v>
      </c>
      <c r="I47" s="11" t="s">
        <v>134</v>
      </c>
      <c r="J47" s="430" t="s">
        <v>28</v>
      </c>
      <c r="K47" s="433"/>
    </row>
    <row r="48" spans="1:11" ht="16.5" customHeight="1" x14ac:dyDescent="0.25">
      <c r="A48" s="26" t="s">
        <v>367</v>
      </c>
      <c r="B48" s="431"/>
      <c r="C48" s="8" t="s">
        <v>135</v>
      </c>
      <c r="D48" s="9">
        <v>1</v>
      </c>
      <c r="E48" s="13">
        <v>74.88</v>
      </c>
      <c r="F48" s="10">
        <v>44263</v>
      </c>
      <c r="G48" s="10" t="s">
        <v>25</v>
      </c>
      <c r="H48" s="9" t="s">
        <v>26</v>
      </c>
      <c r="I48" s="11" t="s">
        <v>136</v>
      </c>
      <c r="J48" s="431"/>
      <c r="K48" s="433"/>
    </row>
    <row r="49" spans="1:11" ht="27.95" customHeight="1" x14ac:dyDescent="0.25">
      <c r="A49" s="27" t="s">
        <v>368</v>
      </c>
      <c r="B49" s="431"/>
      <c r="C49" s="8" t="s">
        <v>137</v>
      </c>
      <c r="D49" s="9">
        <v>1</v>
      </c>
      <c r="E49" s="13">
        <v>700</v>
      </c>
      <c r="F49" s="10">
        <v>44258</v>
      </c>
      <c r="G49" s="10" t="s">
        <v>25</v>
      </c>
      <c r="H49" s="9" t="s">
        <v>26</v>
      </c>
      <c r="I49" s="11" t="s">
        <v>138</v>
      </c>
      <c r="J49" s="431"/>
      <c r="K49" s="433"/>
    </row>
    <row r="50" spans="1:11" ht="18" customHeight="1" x14ac:dyDescent="0.25">
      <c r="A50" s="26" t="s">
        <v>369</v>
      </c>
      <c r="B50" s="431"/>
      <c r="C50" s="8" t="s">
        <v>139</v>
      </c>
      <c r="D50" s="9">
        <v>1</v>
      </c>
      <c r="E50" s="14">
        <v>83.1</v>
      </c>
      <c r="F50" s="15">
        <v>44258</v>
      </c>
      <c r="G50" s="15" t="s">
        <v>25</v>
      </c>
      <c r="H50" s="16" t="s">
        <v>26</v>
      </c>
      <c r="I50" s="11" t="s">
        <v>42</v>
      </c>
      <c r="J50" s="431"/>
      <c r="K50" s="433"/>
    </row>
    <row r="51" spans="1:11" ht="27.95" customHeight="1" x14ac:dyDescent="0.25">
      <c r="A51" s="27" t="s">
        <v>408</v>
      </c>
      <c r="B51" s="431"/>
      <c r="C51" s="8" t="s">
        <v>140</v>
      </c>
      <c r="D51" s="9">
        <v>1</v>
      </c>
      <c r="E51" s="13">
        <v>84.03</v>
      </c>
      <c r="F51" s="10">
        <v>44518</v>
      </c>
      <c r="G51" s="10" t="s">
        <v>25</v>
      </c>
      <c r="H51" s="9" t="s">
        <v>26</v>
      </c>
      <c r="I51" s="11" t="s">
        <v>141</v>
      </c>
      <c r="J51" s="431"/>
      <c r="K51" s="433"/>
    </row>
    <row r="52" spans="1:11" ht="18" customHeight="1" x14ac:dyDescent="0.25">
      <c r="A52" s="26" t="s">
        <v>146</v>
      </c>
      <c r="B52" s="431"/>
      <c r="C52" s="8" t="s">
        <v>142</v>
      </c>
      <c r="D52" s="9">
        <v>1</v>
      </c>
      <c r="E52" s="13">
        <v>7</v>
      </c>
      <c r="F52" s="10">
        <v>44518</v>
      </c>
      <c r="G52" s="10" t="s">
        <v>25</v>
      </c>
      <c r="H52" s="9" t="s">
        <v>26</v>
      </c>
      <c r="I52" s="11" t="s">
        <v>143</v>
      </c>
      <c r="J52" s="431"/>
      <c r="K52" s="433"/>
    </row>
    <row r="53" spans="1:11" ht="18" customHeight="1" x14ac:dyDescent="0.25">
      <c r="A53" s="26" t="s">
        <v>409</v>
      </c>
      <c r="B53" s="431"/>
      <c r="C53" s="8" t="s">
        <v>144</v>
      </c>
      <c r="D53" s="9">
        <v>2</v>
      </c>
      <c r="E53" s="14">
        <f>34.713+
26.343</f>
        <v>61.055999999999997</v>
      </c>
      <c r="F53" s="15">
        <v>44844</v>
      </c>
      <c r="G53" s="15" t="s">
        <v>25</v>
      </c>
      <c r="H53" s="16" t="s">
        <v>26</v>
      </c>
      <c r="I53" s="11" t="s">
        <v>145</v>
      </c>
      <c r="J53" s="431"/>
      <c r="K53" s="433"/>
    </row>
    <row r="54" spans="1:11" ht="18" hidden="1" customHeight="1" x14ac:dyDescent="0.25">
      <c r="A54" s="26" t="s">
        <v>370</v>
      </c>
      <c r="B54" s="431"/>
      <c r="C54" s="8" t="s">
        <v>147</v>
      </c>
      <c r="D54" s="9">
        <v>1</v>
      </c>
      <c r="E54" s="13">
        <v>9</v>
      </c>
      <c r="F54" s="10">
        <v>44907</v>
      </c>
      <c r="G54" s="10" t="s">
        <v>32</v>
      </c>
      <c r="H54" s="9" t="s">
        <v>26</v>
      </c>
      <c r="I54" s="11" t="s">
        <v>148</v>
      </c>
      <c r="J54" s="431"/>
      <c r="K54" s="433"/>
    </row>
    <row r="55" spans="1:11" ht="18" customHeight="1" x14ac:dyDescent="0.25">
      <c r="A55" s="26" t="s">
        <v>371</v>
      </c>
      <c r="B55" s="431"/>
      <c r="C55" s="8" t="s">
        <v>149</v>
      </c>
      <c r="D55" s="9">
        <v>1</v>
      </c>
      <c r="E55" s="13">
        <v>81.094999999999999</v>
      </c>
      <c r="F55" s="10">
        <v>44943</v>
      </c>
      <c r="G55" s="10" t="s">
        <v>25</v>
      </c>
      <c r="H55" s="9" t="s">
        <v>26</v>
      </c>
      <c r="I55" s="11" t="s">
        <v>150</v>
      </c>
      <c r="J55" s="431"/>
      <c r="K55" s="433"/>
    </row>
    <row r="56" spans="1:11" ht="25.5" hidden="1" x14ac:dyDescent="0.25">
      <c r="A56" s="26" t="s">
        <v>372</v>
      </c>
      <c r="B56" s="431"/>
      <c r="C56" s="8" t="s">
        <v>151</v>
      </c>
      <c r="D56" s="9">
        <v>1</v>
      </c>
      <c r="E56" s="13">
        <v>127.69199999999999</v>
      </c>
      <c r="F56" s="10">
        <v>44965</v>
      </c>
      <c r="G56" s="10" t="s">
        <v>32</v>
      </c>
      <c r="H56" s="9" t="s">
        <v>26</v>
      </c>
      <c r="I56" s="11" t="s">
        <v>152</v>
      </c>
      <c r="J56" s="431"/>
      <c r="K56" s="433"/>
    </row>
    <row r="57" spans="1:11" ht="14.25" customHeight="1" x14ac:dyDescent="0.25">
      <c r="A57" s="26" t="s">
        <v>373</v>
      </c>
      <c r="B57" s="431"/>
      <c r="C57" s="8" t="s">
        <v>153</v>
      </c>
      <c r="D57" s="9">
        <v>1</v>
      </c>
      <c r="E57" s="13">
        <v>108.85</v>
      </c>
      <c r="F57" s="10">
        <v>45085</v>
      </c>
      <c r="G57" s="10" t="s">
        <v>25</v>
      </c>
      <c r="H57" s="9" t="s">
        <v>26</v>
      </c>
      <c r="I57" s="11" t="s">
        <v>154</v>
      </c>
      <c r="J57" s="431"/>
      <c r="K57" s="433"/>
    </row>
    <row r="58" spans="1:11" ht="15" customHeight="1" x14ac:dyDescent="0.25">
      <c r="A58" s="26" t="s">
        <v>374</v>
      </c>
      <c r="B58" s="431"/>
      <c r="C58" s="8" t="s">
        <v>155</v>
      </c>
      <c r="D58" s="9">
        <v>1</v>
      </c>
      <c r="E58" s="13">
        <v>97.034999999999997</v>
      </c>
      <c r="F58" s="10">
        <v>45085</v>
      </c>
      <c r="G58" s="10" t="s">
        <v>25</v>
      </c>
      <c r="H58" s="9" t="s">
        <v>26</v>
      </c>
      <c r="I58" s="11" t="s">
        <v>156</v>
      </c>
      <c r="J58" s="431"/>
      <c r="K58" s="433"/>
    </row>
    <row r="59" spans="1:11" ht="25.5" x14ac:dyDescent="0.25">
      <c r="A59" s="26" t="s">
        <v>375</v>
      </c>
      <c r="B59" s="431"/>
      <c r="C59" s="8" t="s">
        <v>157</v>
      </c>
      <c r="D59" s="9">
        <v>1</v>
      </c>
      <c r="E59" s="13">
        <v>9.68</v>
      </c>
      <c r="F59" s="10">
        <v>45085</v>
      </c>
      <c r="G59" s="10" t="s">
        <v>25</v>
      </c>
      <c r="H59" s="9" t="s">
        <v>26</v>
      </c>
      <c r="I59" s="11" t="s">
        <v>158</v>
      </c>
      <c r="J59" s="431"/>
      <c r="K59" s="433"/>
    </row>
    <row r="60" spans="1:11" ht="18" customHeight="1" x14ac:dyDescent="0.25">
      <c r="A60" s="26" t="s">
        <v>376</v>
      </c>
      <c r="B60" s="431"/>
      <c r="C60" s="8" t="s">
        <v>159</v>
      </c>
      <c r="D60" s="9">
        <v>1</v>
      </c>
      <c r="E60" s="13">
        <v>235.71799999999999</v>
      </c>
      <c r="F60" s="10">
        <v>45085</v>
      </c>
      <c r="G60" s="10" t="s">
        <v>25</v>
      </c>
      <c r="H60" s="9" t="s">
        <v>26</v>
      </c>
      <c r="I60" s="11" t="s">
        <v>154</v>
      </c>
      <c r="J60" s="431"/>
      <c r="K60" s="433"/>
    </row>
    <row r="61" spans="1:11" ht="16.5" customHeight="1" x14ac:dyDescent="0.25">
      <c r="A61" s="26" t="s">
        <v>377</v>
      </c>
      <c r="B61" s="431"/>
      <c r="C61" s="8" t="s">
        <v>160</v>
      </c>
      <c r="D61" s="9">
        <v>1</v>
      </c>
      <c r="E61" s="13">
        <v>35</v>
      </c>
      <c r="F61" s="10">
        <v>45085</v>
      </c>
      <c r="G61" s="10" t="s">
        <v>25</v>
      </c>
      <c r="H61" s="9" t="s">
        <v>26</v>
      </c>
      <c r="I61" s="11" t="s">
        <v>161</v>
      </c>
      <c r="J61" s="431"/>
      <c r="K61" s="433"/>
    </row>
    <row r="62" spans="1:11" ht="16.5" hidden="1" customHeight="1" x14ac:dyDescent="0.25">
      <c r="A62" s="26" t="s">
        <v>378</v>
      </c>
      <c r="B62" s="431"/>
      <c r="C62" s="8" t="s">
        <v>354</v>
      </c>
      <c r="D62" s="60">
        <v>1</v>
      </c>
      <c r="E62" s="13" t="s">
        <v>334</v>
      </c>
      <c r="F62" s="10">
        <v>45505</v>
      </c>
      <c r="G62" s="10" t="s">
        <v>32</v>
      </c>
      <c r="H62" s="61" t="s">
        <v>26</v>
      </c>
      <c r="I62" s="11" t="s">
        <v>355</v>
      </c>
      <c r="J62" s="431"/>
      <c r="K62" s="433"/>
    </row>
    <row r="63" spans="1:11" ht="16.5" customHeight="1" x14ac:dyDescent="0.25">
      <c r="A63" s="26" t="s">
        <v>379</v>
      </c>
      <c r="B63" s="431"/>
      <c r="C63" s="8" t="s">
        <v>356</v>
      </c>
      <c r="D63" s="60">
        <v>1</v>
      </c>
      <c r="E63" s="13">
        <v>45.22</v>
      </c>
      <c r="F63" s="10">
        <v>45505</v>
      </c>
      <c r="G63" s="10" t="s">
        <v>25</v>
      </c>
      <c r="H63" s="61" t="s">
        <v>26</v>
      </c>
      <c r="I63" s="11" t="s">
        <v>340</v>
      </c>
      <c r="J63" s="431"/>
      <c r="K63" s="433"/>
    </row>
    <row r="64" spans="1:11" ht="16.5" hidden="1" customHeight="1" x14ac:dyDescent="0.25">
      <c r="A64" s="26" t="s">
        <v>380</v>
      </c>
      <c r="B64" s="431"/>
      <c r="C64" s="8" t="s">
        <v>357</v>
      </c>
      <c r="D64" s="60">
        <v>1</v>
      </c>
      <c r="E64" s="13" t="s">
        <v>334</v>
      </c>
      <c r="F64" s="10">
        <v>45505</v>
      </c>
      <c r="G64" s="10" t="s">
        <v>32</v>
      </c>
      <c r="H64" s="61" t="s">
        <v>26</v>
      </c>
      <c r="I64" s="11" t="s">
        <v>384</v>
      </c>
      <c r="J64" s="431"/>
      <c r="K64" s="433"/>
    </row>
    <row r="65" spans="1:11" ht="16.5" hidden="1" customHeight="1" x14ac:dyDescent="0.25">
      <c r="A65" s="26" t="s">
        <v>381</v>
      </c>
      <c r="B65" s="431"/>
      <c r="C65" s="8" t="s">
        <v>358</v>
      </c>
      <c r="D65" s="60">
        <v>1</v>
      </c>
      <c r="E65" s="13" t="s">
        <v>334</v>
      </c>
      <c r="F65" s="10">
        <v>45505</v>
      </c>
      <c r="G65" s="10" t="s">
        <v>32</v>
      </c>
      <c r="H65" s="61" t="s">
        <v>26</v>
      </c>
      <c r="I65" s="11" t="s">
        <v>355</v>
      </c>
      <c r="J65" s="431"/>
      <c r="K65" s="433"/>
    </row>
    <row r="66" spans="1:11" ht="16.5" hidden="1" customHeight="1" x14ac:dyDescent="0.25">
      <c r="A66" s="26" t="s">
        <v>382</v>
      </c>
      <c r="B66" s="431"/>
      <c r="C66" s="8" t="s">
        <v>359</v>
      </c>
      <c r="D66" s="60">
        <v>1</v>
      </c>
      <c r="E66" s="13" t="s">
        <v>334</v>
      </c>
      <c r="F66" s="10">
        <v>45505</v>
      </c>
      <c r="G66" s="10" t="s">
        <v>32</v>
      </c>
      <c r="H66" s="61" t="s">
        <v>26</v>
      </c>
      <c r="I66" s="11" t="s">
        <v>355</v>
      </c>
      <c r="J66" s="431"/>
      <c r="K66" s="433"/>
    </row>
    <row r="67" spans="1:11" ht="25.5" x14ac:dyDescent="0.25">
      <c r="A67" s="26" t="s">
        <v>383</v>
      </c>
      <c r="B67" s="431"/>
      <c r="C67" s="8" t="s">
        <v>406</v>
      </c>
      <c r="D67" s="61">
        <v>1</v>
      </c>
      <c r="E67" s="13">
        <v>53</v>
      </c>
      <c r="F67" s="10">
        <v>45573</v>
      </c>
      <c r="G67" s="10" t="s">
        <v>25</v>
      </c>
      <c r="H67" s="61" t="s">
        <v>26</v>
      </c>
      <c r="I67" s="11" t="s">
        <v>152</v>
      </c>
      <c r="J67" s="431"/>
      <c r="K67" s="433"/>
    </row>
    <row r="68" spans="1:11" ht="18" customHeight="1" x14ac:dyDescent="0.25">
      <c r="A68" s="26" t="s">
        <v>412</v>
      </c>
      <c r="B68" s="432"/>
      <c r="C68" s="8" t="s">
        <v>344</v>
      </c>
      <c r="D68" s="60">
        <v>1</v>
      </c>
      <c r="E68" s="13">
        <v>102.268</v>
      </c>
      <c r="F68" s="10">
        <v>45692</v>
      </c>
      <c r="G68" s="10" t="s">
        <v>25</v>
      </c>
      <c r="H68" s="60" t="s">
        <v>26</v>
      </c>
      <c r="I68" s="11" t="s">
        <v>345</v>
      </c>
      <c r="J68" s="432"/>
      <c r="K68" s="434"/>
    </row>
    <row r="69" spans="1:11" ht="18" customHeight="1" x14ac:dyDescent="0.25">
      <c r="A69" s="26" t="s">
        <v>22</v>
      </c>
      <c r="B69" s="429" t="s">
        <v>163</v>
      </c>
      <c r="C69" s="8" t="s">
        <v>164</v>
      </c>
      <c r="D69" s="9">
        <v>1</v>
      </c>
      <c r="E69" s="13">
        <v>29.1</v>
      </c>
      <c r="F69" s="10">
        <v>42086</v>
      </c>
      <c r="G69" s="10" t="s">
        <v>25</v>
      </c>
      <c r="H69" s="9" t="s">
        <v>26</v>
      </c>
      <c r="I69" s="11" t="s">
        <v>165</v>
      </c>
      <c r="J69" s="429" t="s">
        <v>28</v>
      </c>
      <c r="K69" s="428" t="s">
        <v>40</v>
      </c>
    </row>
    <row r="70" spans="1:11" ht="28.5" customHeight="1" x14ac:dyDescent="0.25">
      <c r="A70" s="27">
        <f>A69+1</f>
        <v>2</v>
      </c>
      <c r="B70" s="429"/>
      <c r="C70" s="8" t="s">
        <v>166</v>
      </c>
      <c r="D70" s="9">
        <v>1</v>
      </c>
      <c r="E70" s="13">
        <v>5.1100000000000003</v>
      </c>
      <c r="F70" s="10">
        <v>42086</v>
      </c>
      <c r="G70" s="10" t="s">
        <v>25</v>
      </c>
      <c r="H70" s="9" t="s">
        <v>26</v>
      </c>
      <c r="I70" s="11" t="s">
        <v>167</v>
      </c>
      <c r="J70" s="429"/>
      <c r="K70" s="428"/>
    </row>
    <row r="71" spans="1:11" ht="13.5" customHeight="1" x14ac:dyDescent="0.25">
      <c r="A71" s="27">
        <f t="shared" ref="A71:A74" si="5">A70+1</f>
        <v>3</v>
      </c>
      <c r="B71" s="429"/>
      <c r="C71" s="8" t="s">
        <v>168</v>
      </c>
      <c r="D71" s="9">
        <v>1</v>
      </c>
      <c r="E71" s="14">
        <v>20.97</v>
      </c>
      <c r="F71" s="15">
        <v>43871</v>
      </c>
      <c r="G71" s="15" t="s">
        <v>25</v>
      </c>
      <c r="H71" s="16" t="s">
        <v>26</v>
      </c>
      <c r="I71" s="11" t="s">
        <v>169</v>
      </c>
      <c r="J71" s="429"/>
      <c r="K71" s="428"/>
    </row>
    <row r="72" spans="1:11" ht="18" customHeight="1" x14ac:dyDescent="0.25">
      <c r="A72" s="27">
        <f t="shared" si="5"/>
        <v>4</v>
      </c>
      <c r="B72" s="429"/>
      <c r="C72" s="8" t="s">
        <v>170</v>
      </c>
      <c r="D72" s="9">
        <v>1</v>
      </c>
      <c r="E72" s="13">
        <v>37</v>
      </c>
      <c r="F72" s="10">
        <v>43871</v>
      </c>
      <c r="G72" s="10" t="s">
        <v>25</v>
      </c>
      <c r="H72" s="9" t="s">
        <v>26</v>
      </c>
      <c r="I72" s="11" t="s">
        <v>169</v>
      </c>
      <c r="J72" s="429"/>
      <c r="K72" s="428"/>
    </row>
    <row r="73" spans="1:11" ht="21" customHeight="1" x14ac:dyDescent="0.25">
      <c r="A73" s="27">
        <f t="shared" si="5"/>
        <v>5</v>
      </c>
      <c r="B73" s="429"/>
      <c r="C73" s="8" t="s">
        <v>171</v>
      </c>
      <c r="D73" s="9">
        <v>1</v>
      </c>
      <c r="E73" s="13">
        <v>49.18</v>
      </c>
      <c r="F73" s="10">
        <v>42086</v>
      </c>
      <c r="G73" s="10" t="s">
        <v>25</v>
      </c>
      <c r="H73" s="9" t="s">
        <v>26</v>
      </c>
      <c r="I73" s="11" t="s">
        <v>172</v>
      </c>
      <c r="J73" s="9" t="s">
        <v>28</v>
      </c>
      <c r="K73" s="435" t="s">
        <v>49</v>
      </c>
    </row>
    <row r="74" spans="1:11" ht="18" customHeight="1" x14ac:dyDescent="0.25">
      <c r="A74" s="27">
        <f t="shared" si="5"/>
        <v>6</v>
      </c>
      <c r="B74" s="429"/>
      <c r="C74" s="8" t="s">
        <v>173</v>
      </c>
      <c r="D74" s="9">
        <v>1</v>
      </c>
      <c r="E74" s="14">
        <v>393.6</v>
      </c>
      <c r="F74" s="15">
        <v>42752</v>
      </c>
      <c r="G74" s="15" t="s">
        <v>25</v>
      </c>
      <c r="H74" s="16" t="s">
        <v>47</v>
      </c>
      <c r="I74" s="11" t="s">
        <v>174</v>
      </c>
      <c r="J74" s="9" t="s">
        <v>34</v>
      </c>
      <c r="K74" s="433"/>
    </row>
    <row r="75" spans="1:11" ht="18" customHeight="1" x14ac:dyDescent="0.25">
      <c r="A75" s="27" t="s">
        <v>287</v>
      </c>
      <c r="B75" s="429"/>
      <c r="C75" s="8" t="s">
        <v>178</v>
      </c>
      <c r="D75" s="9">
        <v>1</v>
      </c>
      <c r="E75" s="13">
        <v>141</v>
      </c>
      <c r="F75" s="10">
        <v>42642</v>
      </c>
      <c r="G75" s="10" t="s">
        <v>25</v>
      </c>
      <c r="H75" s="9" t="s">
        <v>47</v>
      </c>
      <c r="I75" s="11" t="s">
        <v>130</v>
      </c>
      <c r="J75" s="73" t="s">
        <v>54</v>
      </c>
      <c r="K75" s="435" t="s">
        <v>29</v>
      </c>
    </row>
    <row r="76" spans="1:11" ht="18" customHeight="1" x14ac:dyDescent="0.25">
      <c r="A76" s="27" t="e">
        <f>#REF!+1</f>
        <v>#REF!</v>
      </c>
      <c r="B76" s="429"/>
      <c r="C76" s="8" t="s">
        <v>181</v>
      </c>
      <c r="D76" s="9">
        <v>1</v>
      </c>
      <c r="E76" s="13">
        <v>69.819999999999993</v>
      </c>
      <c r="F76" s="10">
        <v>44258</v>
      </c>
      <c r="G76" s="10" t="s">
        <v>25</v>
      </c>
      <c r="H76" s="9" t="s">
        <v>26</v>
      </c>
      <c r="I76" s="11" t="s">
        <v>182</v>
      </c>
      <c r="J76" s="431"/>
      <c r="K76" s="433"/>
    </row>
    <row r="77" spans="1:11" ht="18" customHeight="1" x14ac:dyDescent="0.25">
      <c r="A77" s="27" t="e">
        <f>A76+1</f>
        <v>#REF!</v>
      </c>
      <c r="B77" s="430" t="s">
        <v>163</v>
      </c>
      <c r="C77" s="8" t="s">
        <v>183</v>
      </c>
      <c r="D77" s="9">
        <v>1</v>
      </c>
      <c r="E77" s="14">
        <v>42</v>
      </c>
      <c r="F77" s="15">
        <v>44258</v>
      </c>
      <c r="G77" s="15" t="s">
        <v>25</v>
      </c>
      <c r="H77" s="16" t="s">
        <v>26</v>
      </c>
      <c r="I77" s="11" t="s">
        <v>184</v>
      </c>
      <c r="J77" s="431"/>
      <c r="K77" s="433"/>
    </row>
    <row r="78" spans="1:11" ht="27.95" customHeight="1" x14ac:dyDescent="0.25">
      <c r="A78" s="26" t="s">
        <v>397</v>
      </c>
      <c r="B78" s="431"/>
      <c r="C78" s="8" t="s">
        <v>190</v>
      </c>
      <c r="D78" s="9">
        <v>2</v>
      </c>
      <c r="E78" s="13">
        <v>9.34</v>
      </c>
      <c r="F78" s="10">
        <v>44518</v>
      </c>
      <c r="G78" s="10" t="s">
        <v>25</v>
      </c>
      <c r="H78" s="9" t="s">
        <v>26</v>
      </c>
      <c r="I78" s="11" t="s">
        <v>191</v>
      </c>
      <c r="J78" s="431"/>
      <c r="K78" s="433"/>
    </row>
    <row r="79" spans="1:11" ht="18" customHeight="1" x14ac:dyDescent="0.25">
      <c r="A79" s="61">
        <v>22</v>
      </c>
      <c r="B79" s="431"/>
      <c r="C79" s="8" t="s">
        <v>199</v>
      </c>
      <c r="D79" s="9">
        <v>1</v>
      </c>
      <c r="E79" s="13">
        <v>72.054000000000002</v>
      </c>
      <c r="F79" s="10">
        <v>44943</v>
      </c>
      <c r="G79" s="10" t="s">
        <v>25</v>
      </c>
      <c r="H79" s="9" t="s">
        <v>26</v>
      </c>
      <c r="I79" s="11" t="s">
        <v>169</v>
      </c>
      <c r="J79" s="431"/>
      <c r="K79" s="433"/>
    </row>
    <row r="80" spans="1:11" ht="18" customHeight="1" x14ac:dyDescent="0.25">
      <c r="A80" s="61">
        <v>25</v>
      </c>
      <c r="B80" s="431"/>
      <c r="C80" s="8" t="s">
        <v>204</v>
      </c>
      <c r="D80" s="9">
        <v>1</v>
      </c>
      <c r="E80" s="13">
        <v>195.37799999999999</v>
      </c>
      <c r="F80" s="10">
        <v>45085</v>
      </c>
      <c r="G80" s="10" t="s">
        <v>25</v>
      </c>
      <c r="H80" s="9" t="s">
        <v>26</v>
      </c>
      <c r="I80" s="11" t="s">
        <v>205</v>
      </c>
      <c r="J80" s="431"/>
      <c r="K80" s="433"/>
    </row>
    <row r="81" spans="1:11" ht="18" customHeight="1" x14ac:dyDescent="0.25">
      <c r="A81" s="61">
        <v>32</v>
      </c>
      <c r="B81" s="431"/>
      <c r="C81" s="8" t="s">
        <v>391</v>
      </c>
      <c r="D81" s="61">
        <v>1</v>
      </c>
      <c r="E81" s="13" t="s">
        <v>334</v>
      </c>
      <c r="F81" s="10">
        <v>45505</v>
      </c>
      <c r="G81" s="10" t="s">
        <v>25</v>
      </c>
      <c r="H81" s="61" t="s">
        <v>26</v>
      </c>
      <c r="I81" s="11" t="s">
        <v>394</v>
      </c>
      <c r="J81" s="431"/>
      <c r="K81" s="433"/>
    </row>
    <row r="82" spans="1:11" ht="18" customHeight="1" x14ac:dyDescent="0.25">
      <c r="A82" s="61">
        <v>33</v>
      </c>
      <c r="B82" s="431"/>
      <c r="C82" s="8" t="s">
        <v>392</v>
      </c>
      <c r="D82" s="61">
        <v>1</v>
      </c>
      <c r="E82" s="13">
        <v>40.299999999999997</v>
      </c>
      <c r="F82" s="10">
        <v>45644</v>
      </c>
      <c r="G82" s="10" t="s">
        <v>25</v>
      </c>
      <c r="H82" s="61" t="s">
        <v>26</v>
      </c>
      <c r="I82" s="11" t="s">
        <v>393</v>
      </c>
      <c r="J82" s="431"/>
      <c r="K82" s="433"/>
    </row>
    <row r="83" spans="1:11" ht="27.95" customHeight="1" x14ac:dyDescent="0.25">
      <c r="A83" s="26" t="s">
        <v>22</v>
      </c>
      <c r="B83" s="436" t="s">
        <v>214</v>
      </c>
      <c r="C83" s="8" t="s">
        <v>215</v>
      </c>
      <c r="D83" s="9">
        <v>1</v>
      </c>
      <c r="E83" s="14">
        <v>12.65</v>
      </c>
      <c r="F83" s="15">
        <v>42086</v>
      </c>
      <c r="G83" s="15" t="s">
        <v>25</v>
      </c>
      <c r="H83" s="16" t="s">
        <v>26</v>
      </c>
      <c r="I83" s="11" t="s">
        <v>216</v>
      </c>
      <c r="J83" s="429" t="s">
        <v>28</v>
      </c>
      <c r="K83" s="428" t="s">
        <v>40</v>
      </c>
    </row>
    <row r="84" spans="1:11" ht="18" customHeight="1" x14ac:dyDescent="0.25">
      <c r="A84" s="26">
        <f>A83+1</f>
        <v>2</v>
      </c>
      <c r="B84" s="437"/>
      <c r="C84" s="8" t="s">
        <v>217</v>
      </c>
      <c r="D84" s="9">
        <v>1</v>
      </c>
      <c r="E84" s="13">
        <v>3.45</v>
      </c>
      <c r="F84" s="10">
        <v>42111</v>
      </c>
      <c r="G84" s="10" t="s">
        <v>25</v>
      </c>
      <c r="H84" s="9" t="s">
        <v>26</v>
      </c>
      <c r="I84" s="11" t="s">
        <v>218</v>
      </c>
      <c r="J84" s="429"/>
      <c r="K84" s="428"/>
    </row>
    <row r="85" spans="1:11" ht="18" customHeight="1" x14ac:dyDescent="0.25">
      <c r="A85" s="26" t="s">
        <v>243</v>
      </c>
      <c r="B85" s="437"/>
      <c r="C85" s="8" t="s">
        <v>427</v>
      </c>
      <c r="D85" s="73">
        <v>1</v>
      </c>
      <c r="E85" s="13">
        <v>10.62</v>
      </c>
      <c r="F85" s="10">
        <v>42116</v>
      </c>
      <c r="G85" s="10" t="s">
        <v>25</v>
      </c>
      <c r="H85" s="73" t="s">
        <v>26</v>
      </c>
      <c r="I85" s="11" t="s">
        <v>428</v>
      </c>
      <c r="J85" s="429"/>
      <c r="K85" s="428"/>
    </row>
    <row r="86" spans="1:11" ht="18" customHeight="1" x14ac:dyDescent="0.25">
      <c r="A86" s="26">
        <f>A85+1</f>
        <v>4</v>
      </c>
      <c r="B86" s="437"/>
      <c r="C86" s="8" t="s">
        <v>219</v>
      </c>
      <c r="D86" s="9">
        <v>1</v>
      </c>
      <c r="E86" s="14">
        <v>1.78</v>
      </c>
      <c r="F86" s="15">
        <v>42277</v>
      </c>
      <c r="G86" s="15" t="s">
        <v>25</v>
      </c>
      <c r="H86" s="16" t="s">
        <v>26</v>
      </c>
      <c r="I86" s="11" t="s">
        <v>220</v>
      </c>
      <c r="J86" s="429"/>
      <c r="K86" s="428"/>
    </row>
    <row r="87" spans="1:11" ht="27.95" customHeight="1" x14ac:dyDescent="0.25">
      <c r="A87" s="26" t="s">
        <v>429</v>
      </c>
      <c r="B87" s="437"/>
      <c r="C87" s="8" t="s">
        <v>221</v>
      </c>
      <c r="D87" s="9">
        <v>6</v>
      </c>
      <c r="E87" s="13">
        <v>89.39</v>
      </c>
      <c r="F87" s="10">
        <v>42094</v>
      </c>
      <c r="G87" s="10" t="s">
        <v>25</v>
      </c>
      <c r="H87" s="9" t="s">
        <v>47</v>
      </c>
      <c r="I87" s="11" t="s">
        <v>222</v>
      </c>
      <c r="J87" s="9" t="s">
        <v>54</v>
      </c>
      <c r="K87" s="33" t="s">
        <v>49</v>
      </c>
    </row>
    <row r="88" spans="1:11" ht="18" customHeight="1" x14ac:dyDescent="0.25">
      <c r="A88" s="26" t="s">
        <v>60</v>
      </c>
      <c r="B88" s="437"/>
      <c r="C88" s="8" t="s">
        <v>226</v>
      </c>
      <c r="D88" s="9">
        <v>1</v>
      </c>
      <c r="E88" s="13">
        <v>11.54</v>
      </c>
      <c r="F88" s="10">
        <v>44258</v>
      </c>
      <c r="G88" s="10" t="s">
        <v>25</v>
      </c>
      <c r="H88" s="34" t="s">
        <v>26</v>
      </c>
      <c r="I88" s="11" t="s">
        <v>227</v>
      </c>
      <c r="J88" s="431"/>
      <c r="K88" s="433"/>
    </row>
    <row r="89" spans="1:11" ht="27.95" customHeight="1" x14ac:dyDescent="0.25">
      <c r="A89" s="26">
        <f>A88+1</f>
        <v>13</v>
      </c>
      <c r="B89" s="437"/>
      <c r="C89" s="8" t="s">
        <v>228</v>
      </c>
      <c r="D89" s="9">
        <v>1</v>
      </c>
      <c r="E89" s="13">
        <v>40</v>
      </c>
      <c r="F89" s="10">
        <v>44258</v>
      </c>
      <c r="G89" s="10" t="s">
        <v>25</v>
      </c>
      <c r="H89" s="9" t="s">
        <v>26</v>
      </c>
      <c r="I89" s="11" t="s">
        <v>229</v>
      </c>
      <c r="J89" s="431"/>
      <c r="K89" s="433"/>
    </row>
    <row r="90" spans="1:11" ht="23.25" customHeight="1" x14ac:dyDescent="0.25">
      <c r="A90" s="9">
        <f t="shared" ref="A90:A95" si="6">A89+1</f>
        <v>14</v>
      </c>
      <c r="B90" s="437"/>
      <c r="C90" s="8" t="s">
        <v>230</v>
      </c>
      <c r="D90" s="9">
        <v>1</v>
      </c>
      <c r="E90" s="14">
        <v>98.72</v>
      </c>
      <c r="F90" s="15">
        <v>44518</v>
      </c>
      <c r="G90" s="15" t="s">
        <v>25</v>
      </c>
      <c r="H90" s="16" t="s">
        <v>26</v>
      </c>
      <c r="I90" s="11" t="s">
        <v>231</v>
      </c>
      <c r="J90" s="431"/>
      <c r="K90" s="433"/>
    </row>
    <row r="91" spans="1:11" ht="27.95" hidden="1" customHeight="1" x14ac:dyDescent="0.25">
      <c r="A91" s="9">
        <f t="shared" si="6"/>
        <v>15</v>
      </c>
      <c r="B91" s="437"/>
      <c r="C91" s="8" t="s">
        <v>232</v>
      </c>
      <c r="D91" s="9">
        <v>1</v>
      </c>
      <c r="E91" s="13">
        <v>102.26</v>
      </c>
      <c r="F91" s="10">
        <v>44518</v>
      </c>
      <c r="G91" s="10" t="s">
        <v>32</v>
      </c>
      <c r="H91" s="9" t="s">
        <v>26</v>
      </c>
      <c r="I91" s="11" t="s">
        <v>216</v>
      </c>
      <c r="J91" s="431"/>
      <c r="K91" s="433"/>
    </row>
    <row r="92" spans="1:11" ht="21.75" customHeight="1" x14ac:dyDescent="0.25">
      <c r="A92" s="9">
        <f t="shared" si="6"/>
        <v>16</v>
      </c>
      <c r="B92" s="437"/>
      <c r="C92" s="8" t="s">
        <v>233</v>
      </c>
      <c r="D92" s="9">
        <v>1</v>
      </c>
      <c r="E92" s="13">
        <v>3.42</v>
      </c>
      <c r="F92" s="10">
        <v>44943</v>
      </c>
      <c r="G92" s="10" t="s">
        <v>25</v>
      </c>
      <c r="H92" s="9" t="s">
        <v>26</v>
      </c>
      <c r="I92" s="11" t="s">
        <v>234</v>
      </c>
      <c r="J92" s="431"/>
      <c r="K92" s="433"/>
    </row>
    <row r="93" spans="1:11" ht="23.25" hidden="1" customHeight="1" x14ac:dyDescent="0.25">
      <c r="A93" s="9">
        <f t="shared" si="6"/>
        <v>17</v>
      </c>
      <c r="B93" s="437"/>
      <c r="C93" s="8" t="s">
        <v>425</v>
      </c>
      <c r="D93" s="9">
        <v>1</v>
      </c>
      <c r="E93" s="13">
        <v>162.80000000000001</v>
      </c>
      <c r="F93" s="10">
        <v>45085</v>
      </c>
      <c r="G93" s="10" t="s">
        <v>32</v>
      </c>
      <c r="H93" s="9" t="s">
        <v>26</v>
      </c>
      <c r="I93" s="11" t="s">
        <v>235</v>
      </c>
      <c r="J93" s="431"/>
      <c r="K93" s="433"/>
    </row>
    <row r="94" spans="1:11" ht="27.95" hidden="1" customHeight="1" x14ac:dyDescent="0.25">
      <c r="A94" s="9">
        <f t="shared" si="6"/>
        <v>18</v>
      </c>
      <c r="B94" s="437"/>
      <c r="C94" s="8" t="s">
        <v>236</v>
      </c>
      <c r="D94" s="9">
        <v>1</v>
      </c>
      <c r="E94" s="13">
        <v>47.8</v>
      </c>
      <c r="F94" s="10">
        <v>45093</v>
      </c>
      <c r="G94" s="10" t="s">
        <v>32</v>
      </c>
      <c r="H94" s="9" t="s">
        <v>26</v>
      </c>
      <c r="I94" s="11" t="s">
        <v>237</v>
      </c>
      <c r="J94" s="431"/>
      <c r="K94" s="433"/>
    </row>
    <row r="95" spans="1:11" ht="27.95" customHeight="1" x14ac:dyDescent="0.25">
      <c r="A95" s="73">
        <f t="shared" si="6"/>
        <v>19</v>
      </c>
      <c r="B95" s="438"/>
      <c r="C95" s="8" t="s">
        <v>387</v>
      </c>
      <c r="D95" s="61">
        <v>1</v>
      </c>
      <c r="E95" s="13">
        <v>21.76</v>
      </c>
      <c r="F95" s="10">
        <v>45625</v>
      </c>
      <c r="G95" s="10" t="s">
        <v>25</v>
      </c>
      <c r="H95" s="61" t="s">
        <v>26</v>
      </c>
      <c r="I95" s="11" t="s">
        <v>388</v>
      </c>
      <c r="J95" s="432"/>
      <c r="K95" s="434"/>
    </row>
    <row r="96" spans="1:11" ht="18" customHeight="1" x14ac:dyDescent="0.25">
      <c r="A96" s="26" t="s">
        <v>239</v>
      </c>
      <c r="B96" s="430" t="s">
        <v>240</v>
      </c>
      <c r="C96" s="8" t="s">
        <v>241</v>
      </c>
      <c r="D96" s="9">
        <v>2</v>
      </c>
      <c r="E96" s="13">
        <v>171.37</v>
      </c>
      <c r="F96" s="10">
        <v>42492</v>
      </c>
      <c r="G96" s="10" t="s">
        <v>25</v>
      </c>
      <c r="H96" s="9" t="s">
        <v>47</v>
      </c>
      <c r="I96" s="11" t="s">
        <v>242</v>
      </c>
      <c r="J96" s="9" t="s">
        <v>34</v>
      </c>
      <c r="K96" s="428" t="s">
        <v>40</v>
      </c>
    </row>
    <row r="97" spans="1:11" ht="18" customHeight="1" x14ac:dyDescent="0.25">
      <c r="A97" s="26" t="s">
        <v>243</v>
      </c>
      <c r="B97" s="431"/>
      <c r="C97" s="8" t="s">
        <v>244</v>
      </c>
      <c r="D97" s="9">
        <v>1</v>
      </c>
      <c r="E97" s="13">
        <v>132.72999999999999</v>
      </c>
      <c r="F97" s="10">
        <v>43871</v>
      </c>
      <c r="G97" s="10" t="s">
        <v>25</v>
      </c>
      <c r="H97" s="9" t="s">
        <v>26</v>
      </c>
      <c r="I97" s="11" t="s">
        <v>245</v>
      </c>
      <c r="J97" s="9" t="s">
        <v>28</v>
      </c>
      <c r="K97" s="428"/>
    </row>
    <row r="98" spans="1:11" ht="18" customHeight="1" x14ac:dyDescent="0.25">
      <c r="A98" s="26">
        <f>A97+1</f>
        <v>4</v>
      </c>
      <c r="B98" s="431"/>
      <c r="C98" s="8" t="s">
        <v>246</v>
      </c>
      <c r="D98" s="9">
        <v>1</v>
      </c>
      <c r="E98" s="13">
        <v>141.55000000000001</v>
      </c>
      <c r="F98" s="10">
        <v>42255</v>
      </c>
      <c r="G98" s="10" t="s">
        <v>25</v>
      </c>
      <c r="H98" s="9" t="s">
        <v>47</v>
      </c>
      <c r="I98" s="11" t="s">
        <v>51</v>
      </c>
      <c r="J98" s="429" t="s">
        <v>34</v>
      </c>
      <c r="K98" s="75" t="s">
        <v>49</v>
      </c>
    </row>
    <row r="99" spans="1:11" ht="18" customHeight="1" x14ac:dyDescent="0.25">
      <c r="A99" s="26">
        <f>A98+1</f>
        <v>5</v>
      </c>
      <c r="B99" s="431"/>
      <c r="C99" s="8" t="s">
        <v>247</v>
      </c>
      <c r="D99" s="9">
        <v>1</v>
      </c>
      <c r="E99" s="14">
        <v>546.61</v>
      </c>
      <c r="F99" s="15">
        <v>42492</v>
      </c>
      <c r="G99" s="15" t="s">
        <v>25</v>
      </c>
      <c r="H99" s="16" t="s">
        <v>47</v>
      </c>
      <c r="I99" s="11" t="s">
        <v>248</v>
      </c>
      <c r="J99" s="429"/>
      <c r="K99" s="76" t="s">
        <v>49</v>
      </c>
    </row>
    <row r="100" spans="1:11" ht="27.95" customHeight="1" x14ac:dyDescent="0.25">
      <c r="A100" s="26" t="s">
        <v>95</v>
      </c>
      <c r="B100" s="431"/>
      <c r="C100" s="8" t="s">
        <v>249</v>
      </c>
      <c r="D100" s="61">
        <v>2</v>
      </c>
      <c r="E100" s="13">
        <v>46.05</v>
      </c>
      <c r="F100" s="10">
        <v>42247</v>
      </c>
      <c r="G100" s="10" t="s">
        <v>25</v>
      </c>
      <c r="H100" s="61" t="s">
        <v>47</v>
      </c>
      <c r="I100" s="11" t="s">
        <v>250</v>
      </c>
      <c r="J100" s="430" t="s">
        <v>54</v>
      </c>
      <c r="K100" s="76"/>
    </row>
    <row r="101" spans="1:11" ht="18" customHeight="1" x14ac:dyDescent="0.25">
      <c r="A101" s="26" t="s">
        <v>97</v>
      </c>
      <c r="B101" s="431"/>
      <c r="C101" s="8" t="s">
        <v>251</v>
      </c>
      <c r="D101" s="61">
        <v>1</v>
      </c>
      <c r="E101" s="13">
        <v>270</v>
      </c>
      <c r="F101" s="10">
        <v>42229</v>
      </c>
      <c r="G101" s="10" t="s">
        <v>25</v>
      </c>
      <c r="H101" s="61" t="s">
        <v>47</v>
      </c>
      <c r="I101" s="11" t="s">
        <v>252</v>
      </c>
      <c r="J101" s="431"/>
      <c r="K101" s="76"/>
    </row>
    <row r="102" spans="1:11" ht="18" customHeight="1" x14ac:dyDescent="0.25">
      <c r="A102" s="26">
        <f>A101+1</f>
        <v>9</v>
      </c>
      <c r="B102" s="431"/>
      <c r="C102" s="8" t="s">
        <v>253</v>
      </c>
      <c r="D102" s="61">
        <v>1</v>
      </c>
      <c r="E102" s="13">
        <v>287.89</v>
      </c>
      <c r="F102" s="10">
        <v>43892</v>
      </c>
      <c r="G102" s="10" t="s">
        <v>25</v>
      </c>
      <c r="H102" s="61" t="s">
        <v>47</v>
      </c>
      <c r="I102" s="11" t="s">
        <v>59</v>
      </c>
      <c r="J102" s="432"/>
      <c r="K102" s="79" t="s">
        <v>49</v>
      </c>
    </row>
    <row r="103" spans="1:11" ht="18" customHeight="1" x14ac:dyDescent="0.25">
      <c r="A103" s="26">
        <f t="shared" ref="A103:A111" si="7">A102+1</f>
        <v>10</v>
      </c>
      <c r="B103" s="431"/>
      <c r="C103" s="8" t="s">
        <v>254</v>
      </c>
      <c r="D103" s="61">
        <v>1</v>
      </c>
      <c r="E103" s="14">
        <v>2.4</v>
      </c>
      <c r="F103" s="15">
        <v>42086</v>
      </c>
      <c r="G103" s="15" t="s">
        <v>25</v>
      </c>
      <c r="H103" s="62" t="s">
        <v>26</v>
      </c>
      <c r="I103" s="11" t="s">
        <v>114</v>
      </c>
      <c r="J103" s="61" t="s">
        <v>28</v>
      </c>
      <c r="K103" s="77"/>
    </row>
    <row r="104" spans="1:11" ht="27.95" customHeight="1" x14ac:dyDescent="0.25">
      <c r="A104" s="26" t="s">
        <v>223</v>
      </c>
      <c r="B104" s="431"/>
      <c r="C104" s="8" t="s">
        <v>257</v>
      </c>
      <c r="D104" s="73">
        <v>1</v>
      </c>
      <c r="E104" s="13">
        <v>1097.479</v>
      </c>
      <c r="F104" s="10">
        <v>45085</v>
      </c>
      <c r="G104" s="10" t="s">
        <v>25</v>
      </c>
      <c r="H104" s="73" t="s">
        <v>26</v>
      </c>
      <c r="I104" s="11" t="s">
        <v>258</v>
      </c>
      <c r="J104" s="354" t="s">
        <v>433</v>
      </c>
      <c r="K104" s="80" t="s">
        <v>29</v>
      </c>
    </row>
    <row r="105" spans="1:11" ht="26.1" customHeight="1" x14ac:dyDescent="0.25">
      <c r="A105" s="26" t="s">
        <v>434</v>
      </c>
      <c r="B105" s="431"/>
      <c r="C105" s="8" t="s">
        <v>418</v>
      </c>
      <c r="D105" s="61">
        <v>2</v>
      </c>
      <c r="E105" s="13">
        <v>447.16</v>
      </c>
      <c r="F105" s="10">
        <v>45540</v>
      </c>
      <c r="G105" s="10" t="s">
        <v>25</v>
      </c>
      <c r="H105" s="61" t="s">
        <v>26</v>
      </c>
      <c r="I105" s="11" t="s">
        <v>444</v>
      </c>
      <c r="J105" s="74" t="s">
        <v>28</v>
      </c>
      <c r="K105" s="79"/>
    </row>
    <row r="106" spans="1:11" ht="18" customHeight="1" x14ac:dyDescent="0.25">
      <c r="A106" s="26" t="s">
        <v>437</v>
      </c>
      <c r="B106" s="431"/>
      <c r="C106" s="72" t="s">
        <v>255</v>
      </c>
      <c r="D106" s="61">
        <v>1</v>
      </c>
      <c r="E106" s="13">
        <v>332.85</v>
      </c>
      <c r="F106" s="10">
        <v>44518</v>
      </c>
      <c r="G106" s="10" t="s">
        <v>25</v>
      </c>
      <c r="H106" s="61" t="s">
        <v>47</v>
      </c>
      <c r="I106" s="11" t="s">
        <v>256</v>
      </c>
      <c r="J106" s="430" t="s">
        <v>34</v>
      </c>
      <c r="K106" s="79"/>
    </row>
    <row r="107" spans="1:11" ht="27.95" customHeight="1" x14ac:dyDescent="0.25">
      <c r="A107" s="26" t="s">
        <v>438</v>
      </c>
      <c r="B107" s="431"/>
      <c r="C107" s="8" t="s">
        <v>415</v>
      </c>
      <c r="D107" s="61">
        <v>1</v>
      </c>
      <c r="E107" s="13">
        <v>1227</v>
      </c>
      <c r="F107" s="10">
        <v>45540</v>
      </c>
      <c r="G107" s="10" t="s">
        <v>25</v>
      </c>
      <c r="H107" s="61" t="s">
        <v>26</v>
      </c>
      <c r="I107" s="11" t="s">
        <v>386</v>
      </c>
      <c r="J107" s="431"/>
      <c r="K107" s="79"/>
    </row>
    <row r="108" spans="1:11" ht="27.95" customHeight="1" x14ac:dyDescent="0.25">
      <c r="A108" s="26" t="s">
        <v>439</v>
      </c>
      <c r="B108" s="431"/>
      <c r="C108" s="8" t="s">
        <v>426</v>
      </c>
      <c r="D108" s="61">
        <v>1</v>
      </c>
      <c r="E108" s="13">
        <v>720.87</v>
      </c>
      <c r="F108" s="10">
        <v>45692</v>
      </c>
      <c r="G108" s="10" t="s">
        <v>25</v>
      </c>
      <c r="H108" s="61" t="s">
        <v>26</v>
      </c>
      <c r="I108" s="11" t="s">
        <v>386</v>
      </c>
      <c r="J108" s="432"/>
      <c r="K108" s="79"/>
    </row>
    <row r="109" spans="1:11" ht="18" customHeight="1" x14ac:dyDescent="0.25">
      <c r="A109" s="26" t="s">
        <v>440</v>
      </c>
      <c r="B109" s="431"/>
      <c r="C109" s="8" t="s">
        <v>260</v>
      </c>
      <c r="D109" s="61">
        <v>1</v>
      </c>
      <c r="E109" s="13">
        <v>258</v>
      </c>
      <c r="F109" s="10">
        <v>44258</v>
      </c>
      <c r="G109" s="10" t="s">
        <v>25</v>
      </c>
      <c r="H109" s="61" t="s">
        <v>26</v>
      </c>
      <c r="I109" s="11" t="s">
        <v>245</v>
      </c>
      <c r="J109" s="430" t="s">
        <v>28</v>
      </c>
      <c r="K109" s="79"/>
    </row>
    <row r="110" spans="1:11" ht="18" customHeight="1" x14ac:dyDescent="0.25">
      <c r="A110" s="26">
        <f t="shared" si="7"/>
        <v>21</v>
      </c>
      <c r="B110" s="431"/>
      <c r="C110" s="72" t="s">
        <v>261</v>
      </c>
      <c r="D110" s="61">
        <v>1</v>
      </c>
      <c r="E110" s="13">
        <v>1680.23</v>
      </c>
      <c r="F110" s="10">
        <v>44442</v>
      </c>
      <c r="G110" s="10" t="s">
        <v>32</v>
      </c>
      <c r="H110" s="61" t="s">
        <v>26</v>
      </c>
      <c r="I110" s="11" t="s">
        <v>245</v>
      </c>
      <c r="J110" s="431"/>
      <c r="K110" s="79"/>
    </row>
    <row r="111" spans="1:11" ht="18" customHeight="1" x14ac:dyDescent="0.25">
      <c r="A111" s="26">
        <f t="shared" si="7"/>
        <v>22</v>
      </c>
      <c r="B111" s="431"/>
      <c r="C111" s="8" t="s">
        <v>262</v>
      </c>
      <c r="D111" s="61">
        <v>1</v>
      </c>
      <c r="E111" s="13">
        <v>196.34739999999999</v>
      </c>
      <c r="F111" s="10">
        <v>44844</v>
      </c>
      <c r="G111" s="10" t="s">
        <v>25</v>
      </c>
      <c r="H111" s="61" t="s">
        <v>26</v>
      </c>
      <c r="I111" s="11" t="s">
        <v>73</v>
      </c>
      <c r="J111" s="431"/>
      <c r="K111" s="79"/>
    </row>
    <row r="112" spans="1:11" ht="26.1" customHeight="1" x14ac:dyDescent="0.25">
      <c r="A112" s="27" t="s">
        <v>402</v>
      </c>
      <c r="B112" s="431"/>
      <c r="C112" s="8" t="s">
        <v>263</v>
      </c>
      <c r="D112" s="61">
        <v>2</v>
      </c>
      <c r="E112" s="13">
        <f>228.14+
118.9421</f>
        <v>347.08209999999997</v>
      </c>
      <c r="F112" s="10">
        <v>44844</v>
      </c>
      <c r="G112" s="10" t="s">
        <v>25</v>
      </c>
      <c r="H112" s="61" t="s">
        <v>26</v>
      </c>
      <c r="I112" s="11" t="s">
        <v>73</v>
      </c>
      <c r="J112" s="431"/>
      <c r="K112" s="79"/>
    </row>
    <row r="113" spans="1:11" ht="27.95" customHeight="1" x14ac:dyDescent="0.25">
      <c r="A113" s="26" t="s">
        <v>336</v>
      </c>
      <c r="B113" s="431"/>
      <c r="C113" s="8" t="s">
        <v>264</v>
      </c>
      <c r="D113" s="61">
        <v>1</v>
      </c>
      <c r="E113" s="14">
        <v>327.04610000000002</v>
      </c>
      <c r="F113" s="15">
        <v>44844</v>
      </c>
      <c r="G113" s="15" t="s">
        <v>25</v>
      </c>
      <c r="H113" s="62" t="s">
        <v>26</v>
      </c>
      <c r="I113" s="11" t="s">
        <v>265</v>
      </c>
      <c r="J113" s="431"/>
      <c r="K113" s="79"/>
    </row>
    <row r="114" spans="1:11" ht="18.75" customHeight="1" x14ac:dyDescent="0.25">
      <c r="A114" s="26" t="s">
        <v>362</v>
      </c>
      <c r="B114" s="431"/>
      <c r="C114" s="8" t="s">
        <v>270</v>
      </c>
      <c r="D114" s="61">
        <v>1</v>
      </c>
      <c r="E114" s="13">
        <v>970</v>
      </c>
      <c r="F114" s="10">
        <v>45085</v>
      </c>
      <c r="G114" s="10" t="s">
        <v>25</v>
      </c>
      <c r="H114" s="61" t="s">
        <v>26</v>
      </c>
      <c r="I114" s="11" t="s">
        <v>271</v>
      </c>
      <c r="J114" s="431"/>
      <c r="K114" s="79"/>
    </row>
    <row r="115" spans="1:11" ht="18" hidden="1" customHeight="1" x14ac:dyDescent="0.25">
      <c r="A115" s="26" t="s">
        <v>363</v>
      </c>
      <c r="B115" s="431"/>
      <c r="C115" s="8" t="s">
        <v>272</v>
      </c>
      <c r="D115" s="61">
        <v>1</v>
      </c>
      <c r="E115" s="14">
        <v>500</v>
      </c>
      <c r="F115" s="10">
        <v>45085</v>
      </c>
      <c r="G115" s="10" t="s">
        <v>32</v>
      </c>
      <c r="H115" s="61" t="s">
        <v>26</v>
      </c>
      <c r="I115" s="11" t="s">
        <v>271</v>
      </c>
      <c r="J115" s="431"/>
      <c r="K115" s="79"/>
    </row>
    <row r="116" spans="1:11" ht="18" hidden="1" customHeight="1" x14ac:dyDescent="0.25">
      <c r="A116" s="26" t="s">
        <v>364</v>
      </c>
      <c r="B116" s="431"/>
      <c r="C116" s="8" t="s">
        <v>273</v>
      </c>
      <c r="D116" s="61">
        <v>1</v>
      </c>
      <c r="E116" s="13">
        <v>950</v>
      </c>
      <c r="F116" s="10">
        <v>45274</v>
      </c>
      <c r="G116" s="10" t="s">
        <v>32</v>
      </c>
      <c r="H116" s="61" t="s">
        <v>26</v>
      </c>
      <c r="I116" s="11" t="s">
        <v>274</v>
      </c>
      <c r="J116" s="431"/>
      <c r="K116" s="79"/>
    </row>
    <row r="117" spans="1:11" ht="26.1" hidden="1" customHeight="1" x14ac:dyDescent="0.25">
      <c r="A117" s="26" t="s">
        <v>421</v>
      </c>
      <c r="B117" s="431"/>
      <c r="C117" s="8" t="s">
        <v>420</v>
      </c>
      <c r="D117" s="61">
        <v>2</v>
      </c>
      <c r="E117" s="13">
        <v>554</v>
      </c>
      <c r="F117" s="10">
        <v>45453</v>
      </c>
      <c r="G117" s="10" t="s">
        <v>32</v>
      </c>
      <c r="H117" s="61" t="s">
        <v>26</v>
      </c>
      <c r="I117" s="11" t="s">
        <v>245</v>
      </c>
      <c r="J117" s="431"/>
      <c r="K117" s="79"/>
    </row>
    <row r="118" spans="1:11" ht="18" hidden="1" customHeight="1" x14ac:dyDescent="0.25">
      <c r="A118" s="26" t="s">
        <v>367</v>
      </c>
      <c r="B118" s="431"/>
      <c r="C118" s="8" t="s">
        <v>419</v>
      </c>
      <c r="D118" s="61">
        <v>1</v>
      </c>
      <c r="E118" s="13">
        <v>242</v>
      </c>
      <c r="F118" s="10">
        <v>45653</v>
      </c>
      <c r="G118" s="10" t="s">
        <v>32</v>
      </c>
      <c r="H118" s="61" t="s">
        <v>26</v>
      </c>
      <c r="I118" s="11" t="s">
        <v>274</v>
      </c>
      <c r="J118" s="431"/>
      <c r="K118" s="79"/>
    </row>
    <row r="119" spans="1:11" ht="27.95" customHeight="1" x14ac:dyDescent="0.25">
      <c r="A119" s="26" t="s">
        <v>22</v>
      </c>
      <c r="B119" s="9" t="s">
        <v>276</v>
      </c>
      <c r="C119" s="8" t="s">
        <v>277</v>
      </c>
      <c r="D119" s="9">
        <v>1</v>
      </c>
      <c r="E119" s="13">
        <v>38.700000000000003</v>
      </c>
      <c r="F119" s="10">
        <v>42247</v>
      </c>
      <c r="G119" s="10" t="s">
        <v>25</v>
      </c>
      <c r="H119" s="9" t="s">
        <v>47</v>
      </c>
      <c r="I119" s="11" t="s">
        <v>278</v>
      </c>
      <c r="J119" s="9" t="s">
        <v>54</v>
      </c>
      <c r="K119" s="78" t="s">
        <v>49</v>
      </c>
    </row>
    <row r="120" spans="1:11" ht="18" customHeight="1" x14ac:dyDescent="0.25">
      <c r="A120" s="26" t="s">
        <v>22</v>
      </c>
      <c r="B120" s="430" t="s">
        <v>280</v>
      </c>
      <c r="C120" s="8" t="s">
        <v>281</v>
      </c>
      <c r="D120" s="9">
        <v>1</v>
      </c>
      <c r="E120" s="13">
        <v>169</v>
      </c>
      <c r="F120" s="15">
        <v>43874</v>
      </c>
      <c r="G120" s="15" t="s">
        <v>25</v>
      </c>
      <c r="H120" s="16" t="s">
        <v>26</v>
      </c>
      <c r="I120" s="11" t="s">
        <v>282</v>
      </c>
      <c r="J120" s="61" t="s">
        <v>422</v>
      </c>
      <c r="K120" s="78" t="s">
        <v>40</v>
      </c>
    </row>
    <row r="121" spans="1:11" ht="27.95" customHeight="1" x14ac:dyDescent="0.25">
      <c r="A121" s="26">
        <f t="shared" ref="A121:A122" si="8">A120+1</f>
        <v>2</v>
      </c>
      <c r="B121" s="431"/>
      <c r="C121" s="8" t="s">
        <v>283</v>
      </c>
      <c r="D121" s="9">
        <v>1</v>
      </c>
      <c r="E121" s="14">
        <v>1.45</v>
      </c>
      <c r="F121" s="10">
        <v>42094</v>
      </c>
      <c r="G121" s="10" t="s">
        <v>25</v>
      </c>
      <c r="H121" s="9" t="s">
        <v>47</v>
      </c>
      <c r="I121" s="11" t="s">
        <v>106</v>
      </c>
      <c r="J121" s="430" t="s">
        <v>54</v>
      </c>
      <c r="K121" s="75" t="s">
        <v>49</v>
      </c>
    </row>
    <row r="122" spans="1:11" ht="27.95" customHeight="1" x14ac:dyDescent="0.25">
      <c r="A122" s="26">
        <f t="shared" si="8"/>
        <v>3</v>
      </c>
      <c r="B122" s="431"/>
      <c r="C122" s="8" t="s">
        <v>284</v>
      </c>
      <c r="D122" s="9">
        <v>1</v>
      </c>
      <c r="E122" s="13">
        <v>3.57</v>
      </c>
      <c r="F122" s="10">
        <v>42094</v>
      </c>
      <c r="G122" s="10" t="s">
        <v>25</v>
      </c>
      <c r="H122" s="9" t="s">
        <v>47</v>
      </c>
      <c r="I122" s="11" t="s">
        <v>106</v>
      </c>
      <c r="J122" s="431"/>
      <c r="K122" s="76"/>
    </row>
    <row r="123" spans="1:11" ht="27.95" customHeight="1" x14ac:dyDescent="0.25">
      <c r="A123" s="27" t="s">
        <v>45</v>
      </c>
      <c r="B123" s="431"/>
      <c r="C123" s="8" t="s">
        <v>285</v>
      </c>
      <c r="D123" s="9">
        <v>2</v>
      </c>
      <c r="E123" s="14">
        <v>6.76</v>
      </c>
      <c r="F123" s="10">
        <v>42094</v>
      </c>
      <c r="G123" s="10" t="s">
        <v>25</v>
      </c>
      <c r="H123" s="9" t="s">
        <v>47</v>
      </c>
      <c r="I123" s="11" t="s">
        <v>106</v>
      </c>
      <c r="J123" s="431"/>
      <c r="K123" s="76"/>
    </row>
    <row r="124" spans="1:11" ht="27.95" customHeight="1" x14ac:dyDescent="0.25">
      <c r="A124" s="26" t="s">
        <v>95</v>
      </c>
      <c r="B124" s="431"/>
      <c r="C124" s="8" t="s">
        <v>286</v>
      </c>
      <c r="D124" s="9">
        <v>2</v>
      </c>
      <c r="E124" s="13">
        <v>11.06</v>
      </c>
      <c r="F124" s="10">
        <v>42094</v>
      </c>
      <c r="G124" s="10" t="s">
        <v>25</v>
      </c>
      <c r="H124" s="9" t="s">
        <v>47</v>
      </c>
      <c r="I124" s="11" t="s">
        <v>106</v>
      </c>
      <c r="J124" s="431"/>
      <c r="K124" s="76"/>
    </row>
    <row r="125" spans="1:11" ht="18" customHeight="1" x14ac:dyDescent="0.25">
      <c r="A125" s="26" t="s">
        <v>97</v>
      </c>
      <c r="B125" s="431"/>
      <c r="C125" s="8" t="s">
        <v>288</v>
      </c>
      <c r="D125" s="9">
        <v>1</v>
      </c>
      <c r="E125" s="14">
        <v>18.809999999999999</v>
      </c>
      <c r="F125" s="10">
        <v>42086</v>
      </c>
      <c r="G125" s="10" t="s">
        <v>25</v>
      </c>
      <c r="H125" s="9" t="s">
        <v>26</v>
      </c>
      <c r="I125" s="11" t="s">
        <v>289</v>
      </c>
      <c r="J125" s="431"/>
      <c r="K125" s="76"/>
    </row>
    <row r="126" spans="1:11" ht="18" customHeight="1" x14ac:dyDescent="0.25">
      <c r="A126" s="26" t="s">
        <v>290</v>
      </c>
      <c r="B126" s="431"/>
      <c r="C126" s="8" t="s">
        <v>430</v>
      </c>
      <c r="D126" s="9">
        <v>1</v>
      </c>
      <c r="E126" s="13">
        <v>37</v>
      </c>
      <c r="F126" s="15">
        <v>42086</v>
      </c>
      <c r="G126" s="15" t="s">
        <v>25</v>
      </c>
      <c r="H126" s="16" t="s">
        <v>26</v>
      </c>
      <c r="I126" s="11" t="s">
        <v>291</v>
      </c>
      <c r="J126" s="9" t="s">
        <v>28</v>
      </c>
      <c r="K126" s="77"/>
    </row>
    <row r="127" spans="1:11" ht="27.95" customHeight="1" x14ac:dyDescent="0.25">
      <c r="A127" s="26" t="s">
        <v>223</v>
      </c>
      <c r="B127" s="431"/>
      <c r="C127" s="8" t="s">
        <v>292</v>
      </c>
      <c r="D127" s="9">
        <v>1</v>
      </c>
      <c r="E127" s="14">
        <v>129.15</v>
      </c>
      <c r="F127" s="15">
        <v>42642</v>
      </c>
      <c r="G127" s="15" t="s">
        <v>25</v>
      </c>
      <c r="H127" s="16" t="s">
        <v>47</v>
      </c>
      <c r="I127" s="11" t="s">
        <v>293</v>
      </c>
      <c r="J127" s="11" t="s">
        <v>54</v>
      </c>
      <c r="K127" s="75" t="s">
        <v>29</v>
      </c>
    </row>
    <row r="128" spans="1:11" ht="27.95" customHeight="1" x14ac:dyDescent="0.25">
      <c r="A128" s="26" t="s">
        <v>60</v>
      </c>
      <c r="B128" s="431"/>
      <c r="C128" s="8" t="s">
        <v>294</v>
      </c>
      <c r="D128" s="9">
        <v>1</v>
      </c>
      <c r="E128" s="13">
        <v>178.26499999999999</v>
      </c>
      <c r="F128" s="10">
        <v>45085</v>
      </c>
      <c r="G128" s="10" t="s">
        <v>25</v>
      </c>
      <c r="H128" s="9" t="s">
        <v>26</v>
      </c>
      <c r="I128" s="11" t="s">
        <v>295</v>
      </c>
      <c r="J128" s="11" t="s">
        <v>28</v>
      </c>
      <c r="K128" s="76"/>
    </row>
    <row r="129" spans="1:11" ht="18" customHeight="1" x14ac:dyDescent="0.25">
      <c r="A129" s="26" t="s">
        <v>296</v>
      </c>
      <c r="B129" s="431"/>
      <c r="C129" s="8" t="s">
        <v>297</v>
      </c>
      <c r="D129" s="9">
        <v>1</v>
      </c>
      <c r="E129" s="14">
        <v>337</v>
      </c>
      <c r="F129" s="10">
        <v>43790</v>
      </c>
      <c r="G129" s="10" t="s">
        <v>25</v>
      </c>
      <c r="H129" s="9" t="s">
        <v>47</v>
      </c>
      <c r="I129" s="11" t="s">
        <v>298</v>
      </c>
      <c r="J129" s="9" t="s">
        <v>34</v>
      </c>
      <c r="K129" s="79" t="s">
        <v>29</v>
      </c>
    </row>
    <row r="130" spans="1:11" ht="18" customHeight="1" x14ac:dyDescent="0.25">
      <c r="A130" s="26" t="s">
        <v>299</v>
      </c>
      <c r="B130" s="431"/>
      <c r="C130" s="8" t="s">
        <v>300</v>
      </c>
      <c r="D130" s="9">
        <v>1</v>
      </c>
      <c r="E130" s="13">
        <v>105.42</v>
      </c>
      <c r="F130" s="10">
        <v>44907</v>
      </c>
      <c r="G130" s="10" t="s">
        <v>25</v>
      </c>
      <c r="H130" s="9" t="s">
        <v>26</v>
      </c>
      <c r="I130" s="11" t="s">
        <v>301</v>
      </c>
      <c r="J130" s="430" t="s">
        <v>28</v>
      </c>
      <c r="K130" s="76"/>
    </row>
    <row r="131" spans="1:11" ht="11.25" customHeight="1" x14ac:dyDescent="0.25">
      <c r="A131" s="26" t="s">
        <v>436</v>
      </c>
      <c r="B131" s="432"/>
      <c r="C131" s="8" t="s">
        <v>395</v>
      </c>
      <c r="D131" s="61">
        <v>1</v>
      </c>
      <c r="E131" s="13" t="s">
        <v>334</v>
      </c>
      <c r="F131" s="10">
        <v>45505</v>
      </c>
      <c r="G131" s="10" t="s">
        <v>32</v>
      </c>
      <c r="H131" s="61" t="s">
        <v>26</v>
      </c>
      <c r="I131" s="11" t="s">
        <v>396</v>
      </c>
      <c r="J131" s="432"/>
      <c r="K131" s="77"/>
    </row>
    <row r="135" spans="1:11" x14ac:dyDescent="0.25">
      <c r="D135" s="341"/>
      <c r="E135" s="93"/>
    </row>
    <row r="139" spans="1:11" hidden="1" x14ac:dyDescent="0.25">
      <c r="D139" s="12">
        <f>SUMIF($G$3:$G$130,$G$139,$D$3:$D$130)</f>
        <v>16</v>
      </c>
      <c r="E139" s="17"/>
      <c r="F139" s="18"/>
      <c r="G139" s="18" t="s">
        <v>32</v>
      </c>
    </row>
    <row r="140" spans="1:11" hidden="1" x14ac:dyDescent="0.25">
      <c r="D140" s="12">
        <f>SUMIF($G$3:$G$130,$G$140,$D$3:$D$130)</f>
        <v>131</v>
      </c>
      <c r="E140" s="17"/>
      <c r="F140" s="18"/>
      <c r="G140" s="18" t="s">
        <v>25</v>
      </c>
    </row>
    <row r="141" spans="1:11" hidden="1" x14ac:dyDescent="0.25">
      <c r="D141" s="12">
        <f>SUM(D139:D140)</f>
        <v>147</v>
      </c>
      <c r="E141" s="17"/>
      <c r="F141" s="18"/>
      <c r="G141" s="18"/>
    </row>
    <row r="142" spans="1:11" x14ac:dyDescent="0.25">
      <c r="D142" s="12"/>
      <c r="E142" s="17"/>
      <c r="F142" s="18"/>
      <c r="G142" s="18"/>
    </row>
  </sheetData>
  <autoFilter ref="A2:K131" xr:uid="{00000000-0009-0000-0000-000004000000}">
    <filterColumn colId="6">
      <filters>
        <filter val="CMSP"/>
      </filters>
    </filterColumn>
  </autoFilter>
  <mergeCells count="39">
    <mergeCell ref="K73:K74"/>
    <mergeCell ref="K75:K82"/>
    <mergeCell ref="K36:K68"/>
    <mergeCell ref="J88:J95"/>
    <mergeCell ref="J47:J68"/>
    <mergeCell ref="K22:K25"/>
    <mergeCell ref="J22:J25"/>
    <mergeCell ref="J26:J29"/>
    <mergeCell ref="J30:J33"/>
    <mergeCell ref="K69:K72"/>
    <mergeCell ref="J130:J131"/>
    <mergeCell ref="B120:B131"/>
    <mergeCell ref="J121:J125"/>
    <mergeCell ref="B22:B32"/>
    <mergeCell ref="B69:B76"/>
    <mergeCell ref="J69:J72"/>
    <mergeCell ref="B77:B82"/>
    <mergeCell ref="J109:J118"/>
    <mergeCell ref="B33:B68"/>
    <mergeCell ref="J44:J46"/>
    <mergeCell ref="J36:J43"/>
    <mergeCell ref="J76:J82"/>
    <mergeCell ref="B83:B95"/>
    <mergeCell ref="A1:K1"/>
    <mergeCell ref="K96:K97"/>
    <mergeCell ref="J98:J99"/>
    <mergeCell ref="J100:J102"/>
    <mergeCell ref="J83:J86"/>
    <mergeCell ref="B96:B118"/>
    <mergeCell ref="J106:J108"/>
    <mergeCell ref="K8:K12"/>
    <mergeCell ref="K26:K35"/>
    <mergeCell ref="J4:J6"/>
    <mergeCell ref="K4:K6"/>
    <mergeCell ref="K13:K21"/>
    <mergeCell ref="J8:J12"/>
    <mergeCell ref="J13:J21"/>
    <mergeCell ref="K83:K86"/>
    <mergeCell ref="K88:K95"/>
  </mergeCells>
  <conditionalFormatting sqref="C1:C1048576">
    <cfRule type="duplicateValues" dxfId="6" priority="1"/>
  </conditionalFormatting>
  <conditionalFormatting sqref="C3:C131">
    <cfRule type="duplicateValues" dxfId="5" priority="264"/>
  </conditionalFormatting>
  <printOptions horizontalCentered="1"/>
  <pageMargins left="0.27559055118110237" right="0.27559055118110237" top="0.48" bottom="0.5" header="0.31496062992125984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60"/>
  <sheetViews>
    <sheetView zoomScaleNormal="100" workbookViewId="0">
      <selection activeCell="N4" sqref="N4"/>
    </sheetView>
  </sheetViews>
  <sheetFormatPr defaultRowHeight="15" x14ac:dyDescent="0.25"/>
  <cols>
    <col min="1" max="1" width="5.28515625" customWidth="1"/>
    <col min="4" max="4" width="13.7109375" customWidth="1"/>
    <col min="5" max="5" width="7.42578125" customWidth="1"/>
    <col min="10" max="10" width="11.7109375" style="81" customWidth="1"/>
  </cols>
  <sheetData>
    <row r="1" spans="1:10" ht="15.75" customHeight="1" x14ac:dyDescent="0.25">
      <c r="A1" s="452" t="s">
        <v>554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ht="51" x14ac:dyDescent="0.25">
      <c r="A2" s="365" t="s">
        <v>0</v>
      </c>
      <c r="B2" s="371" t="s">
        <v>450</v>
      </c>
      <c r="C2" s="371" t="s">
        <v>451</v>
      </c>
      <c r="D2" s="371" t="s">
        <v>452</v>
      </c>
      <c r="E2" s="372" t="s">
        <v>3</v>
      </c>
      <c r="F2" s="373" t="s">
        <v>7</v>
      </c>
      <c r="G2" s="373" t="s">
        <v>5</v>
      </c>
      <c r="H2" s="371" t="s">
        <v>4</v>
      </c>
      <c r="I2" s="371" t="s">
        <v>9</v>
      </c>
      <c r="J2" s="374" t="s">
        <v>10</v>
      </c>
    </row>
    <row r="3" spans="1:10" ht="15.75" thickBot="1" x14ac:dyDescent="0.3">
      <c r="A3" s="109" t="s">
        <v>12</v>
      </c>
      <c r="B3" s="110" t="s">
        <v>13</v>
      </c>
      <c r="C3" s="110" t="s">
        <v>14</v>
      </c>
      <c r="D3" s="110" t="s">
        <v>15</v>
      </c>
      <c r="E3" s="111" t="s">
        <v>16</v>
      </c>
      <c r="F3" s="112" t="s">
        <v>17</v>
      </c>
      <c r="G3" s="113" t="s">
        <v>18</v>
      </c>
      <c r="H3" s="113" t="s">
        <v>19</v>
      </c>
      <c r="I3" s="110" t="s">
        <v>20</v>
      </c>
      <c r="J3" s="127" t="s">
        <v>21</v>
      </c>
    </row>
    <row r="4" spans="1:10" ht="38.25" x14ac:dyDescent="0.25">
      <c r="A4" s="98" t="s">
        <v>22</v>
      </c>
      <c r="B4" s="99" t="s">
        <v>31</v>
      </c>
      <c r="C4" s="439" t="s">
        <v>30</v>
      </c>
      <c r="D4" s="100" t="s">
        <v>33</v>
      </c>
      <c r="E4" s="101">
        <v>1</v>
      </c>
      <c r="F4" s="102" t="s">
        <v>26</v>
      </c>
      <c r="G4" s="102">
        <v>44844</v>
      </c>
      <c r="H4" s="138">
        <v>0.58399999999999996</v>
      </c>
      <c r="I4" s="439" t="s">
        <v>54</v>
      </c>
      <c r="J4" s="444" t="s">
        <v>29</v>
      </c>
    </row>
    <row r="5" spans="1:10" ht="39" thickBot="1" x14ac:dyDescent="0.3">
      <c r="A5" s="103" t="s">
        <v>35</v>
      </c>
      <c r="B5" s="104" t="s">
        <v>36</v>
      </c>
      <c r="C5" s="443"/>
      <c r="D5" s="105" t="s">
        <v>33</v>
      </c>
      <c r="E5" s="106">
        <v>1</v>
      </c>
      <c r="F5" s="107" t="s">
        <v>26</v>
      </c>
      <c r="G5" s="107">
        <v>44844</v>
      </c>
      <c r="H5" s="139">
        <v>0.46800000000000003</v>
      </c>
      <c r="I5" s="443"/>
      <c r="J5" s="446"/>
    </row>
    <row r="6" spans="1:10" ht="38.25" x14ac:dyDescent="0.25">
      <c r="A6" s="98" t="s">
        <v>243</v>
      </c>
      <c r="B6" s="99" t="s">
        <v>398</v>
      </c>
      <c r="C6" s="439" t="s">
        <v>37</v>
      </c>
      <c r="D6" s="100" t="s">
        <v>48</v>
      </c>
      <c r="E6" s="101">
        <v>1</v>
      </c>
      <c r="F6" s="102" t="s">
        <v>47</v>
      </c>
      <c r="G6" s="102">
        <v>42592</v>
      </c>
      <c r="H6" s="138">
        <v>276.11</v>
      </c>
      <c r="I6" s="100" t="s">
        <v>54</v>
      </c>
      <c r="J6" s="143" t="s">
        <v>49</v>
      </c>
    </row>
    <row r="7" spans="1:10" ht="38.25" x14ac:dyDescent="0.25">
      <c r="A7" s="90" t="s">
        <v>441</v>
      </c>
      <c r="B7" s="88" t="s">
        <v>61</v>
      </c>
      <c r="C7" s="440"/>
      <c r="D7" s="82" t="s">
        <v>62</v>
      </c>
      <c r="E7" s="91">
        <v>1</v>
      </c>
      <c r="F7" s="87" t="s">
        <v>26</v>
      </c>
      <c r="G7" s="87">
        <v>45085</v>
      </c>
      <c r="H7" s="135">
        <v>260</v>
      </c>
      <c r="I7" s="442" t="s">
        <v>28</v>
      </c>
      <c r="J7" s="449" t="s">
        <v>29</v>
      </c>
    </row>
    <row r="8" spans="1:10" ht="38.25" x14ac:dyDescent="0.25">
      <c r="A8" s="137" t="s">
        <v>445</v>
      </c>
      <c r="B8" s="88" t="s">
        <v>69</v>
      </c>
      <c r="C8" s="440"/>
      <c r="D8" s="82" t="s">
        <v>70</v>
      </c>
      <c r="E8" s="91">
        <v>1</v>
      </c>
      <c r="F8" s="87" t="s">
        <v>26</v>
      </c>
      <c r="G8" s="87">
        <v>44518</v>
      </c>
      <c r="H8" s="135">
        <v>250</v>
      </c>
      <c r="I8" s="440"/>
      <c r="J8" s="445"/>
    </row>
    <row r="9" spans="1:10" ht="38.25" x14ac:dyDescent="0.25">
      <c r="A9" s="90" t="s">
        <v>446</v>
      </c>
      <c r="B9" s="88" t="s">
        <v>71</v>
      </c>
      <c r="C9" s="440"/>
      <c r="D9" s="82" t="s">
        <v>70</v>
      </c>
      <c r="E9" s="91">
        <v>1</v>
      </c>
      <c r="F9" s="87" t="s">
        <v>26</v>
      </c>
      <c r="G9" s="87">
        <v>44518</v>
      </c>
      <c r="H9" s="135">
        <v>250</v>
      </c>
      <c r="I9" s="440"/>
      <c r="J9" s="445"/>
    </row>
    <row r="10" spans="1:10" ht="38.25" x14ac:dyDescent="0.25">
      <c r="A10" s="137" t="s">
        <v>443</v>
      </c>
      <c r="B10" s="88" t="s">
        <v>74</v>
      </c>
      <c r="C10" s="440"/>
      <c r="D10" s="82" t="s">
        <v>75</v>
      </c>
      <c r="E10" s="91">
        <v>1</v>
      </c>
      <c r="F10" s="87" t="s">
        <v>26</v>
      </c>
      <c r="G10" s="87">
        <v>44907</v>
      </c>
      <c r="H10" s="135">
        <v>900</v>
      </c>
      <c r="I10" s="440"/>
      <c r="J10" s="445"/>
    </row>
    <row r="11" spans="1:10" ht="25.5" x14ac:dyDescent="0.25">
      <c r="A11" s="90" t="s">
        <v>97</v>
      </c>
      <c r="B11" s="88" t="s">
        <v>82</v>
      </c>
      <c r="C11" s="440"/>
      <c r="D11" s="82" t="s">
        <v>83</v>
      </c>
      <c r="E11" s="91">
        <v>1</v>
      </c>
      <c r="F11" s="87" t="s">
        <v>26</v>
      </c>
      <c r="G11" s="87">
        <v>45274</v>
      </c>
      <c r="H11" s="135">
        <v>90</v>
      </c>
      <c r="I11" s="440"/>
      <c r="J11" s="445"/>
    </row>
    <row r="12" spans="1:10" ht="25.5" customHeight="1" x14ac:dyDescent="0.25">
      <c r="A12" s="137" t="s">
        <v>287</v>
      </c>
      <c r="B12" s="88" t="s">
        <v>399</v>
      </c>
      <c r="C12" s="440"/>
      <c r="D12" s="82" t="s">
        <v>400</v>
      </c>
      <c r="E12" s="91">
        <v>1</v>
      </c>
      <c r="F12" s="87" t="s">
        <v>47</v>
      </c>
      <c r="G12" s="87">
        <v>42572</v>
      </c>
      <c r="H12" s="135">
        <v>51.13</v>
      </c>
      <c r="I12" s="440"/>
      <c r="J12" s="445"/>
    </row>
    <row r="13" spans="1:10" ht="39" thickBot="1" x14ac:dyDescent="0.3">
      <c r="A13" s="103" t="s">
        <v>290</v>
      </c>
      <c r="B13" s="104" t="s">
        <v>351</v>
      </c>
      <c r="C13" s="443"/>
      <c r="D13" s="105" t="s">
        <v>353</v>
      </c>
      <c r="E13" s="106">
        <v>1</v>
      </c>
      <c r="F13" s="107" t="s">
        <v>26</v>
      </c>
      <c r="G13" s="107">
        <v>45505</v>
      </c>
      <c r="H13" s="139" t="s">
        <v>334</v>
      </c>
      <c r="I13" s="443"/>
      <c r="J13" s="446"/>
    </row>
    <row r="14" spans="1:10" ht="25.5" x14ac:dyDescent="0.25">
      <c r="A14" s="98" t="s">
        <v>223</v>
      </c>
      <c r="B14" s="99" t="s">
        <v>404</v>
      </c>
      <c r="C14" s="439" t="s">
        <v>85</v>
      </c>
      <c r="D14" s="100" t="s">
        <v>405</v>
      </c>
      <c r="E14" s="101">
        <v>1</v>
      </c>
      <c r="F14" s="102" t="s">
        <v>47</v>
      </c>
      <c r="G14" s="102">
        <v>42424</v>
      </c>
      <c r="H14" s="138" t="s">
        <v>334</v>
      </c>
      <c r="I14" s="100" t="s">
        <v>54</v>
      </c>
      <c r="J14" s="444" t="s">
        <v>49</v>
      </c>
    </row>
    <row r="15" spans="1:10" ht="25.5" x14ac:dyDescent="0.25">
      <c r="A15" s="90" t="s">
        <v>60</v>
      </c>
      <c r="B15" s="88" t="s">
        <v>403</v>
      </c>
      <c r="C15" s="440"/>
      <c r="D15" s="82" t="s">
        <v>248</v>
      </c>
      <c r="E15" s="91">
        <v>1</v>
      </c>
      <c r="F15" s="87" t="s">
        <v>47</v>
      </c>
      <c r="G15" s="87">
        <v>42788</v>
      </c>
      <c r="H15" s="135">
        <v>262.83999999999997</v>
      </c>
      <c r="I15" s="82" t="s">
        <v>34</v>
      </c>
      <c r="J15" s="453"/>
    </row>
    <row r="16" spans="1:10" ht="51" x14ac:dyDescent="0.25">
      <c r="A16" s="137" t="s">
        <v>296</v>
      </c>
      <c r="B16" s="88" t="s">
        <v>131</v>
      </c>
      <c r="C16" s="440"/>
      <c r="D16" s="82" t="s">
        <v>132</v>
      </c>
      <c r="E16" s="91">
        <v>1</v>
      </c>
      <c r="F16" s="87" t="s">
        <v>26</v>
      </c>
      <c r="G16" s="87">
        <v>45085</v>
      </c>
      <c r="H16" s="135">
        <v>50</v>
      </c>
      <c r="I16" s="82" t="s">
        <v>54</v>
      </c>
      <c r="J16" s="449" t="s">
        <v>29</v>
      </c>
    </row>
    <row r="17" spans="1:10" ht="25.5" x14ac:dyDescent="0.25">
      <c r="A17" s="90" t="s">
        <v>299</v>
      </c>
      <c r="B17" s="88" t="s">
        <v>147</v>
      </c>
      <c r="C17" s="440"/>
      <c r="D17" s="82" t="s">
        <v>148</v>
      </c>
      <c r="E17" s="91">
        <v>1</v>
      </c>
      <c r="F17" s="87" t="s">
        <v>26</v>
      </c>
      <c r="G17" s="87">
        <v>44907</v>
      </c>
      <c r="H17" s="135">
        <v>9</v>
      </c>
      <c r="I17" s="442" t="s">
        <v>28</v>
      </c>
      <c r="J17" s="445"/>
    </row>
    <row r="18" spans="1:10" ht="38.25" x14ac:dyDescent="0.25">
      <c r="A18" s="137" t="s">
        <v>436</v>
      </c>
      <c r="B18" s="88" t="s">
        <v>151</v>
      </c>
      <c r="C18" s="440"/>
      <c r="D18" s="82" t="s">
        <v>152</v>
      </c>
      <c r="E18" s="92">
        <v>1</v>
      </c>
      <c r="F18" s="89" t="s">
        <v>26</v>
      </c>
      <c r="G18" s="89">
        <v>44965</v>
      </c>
      <c r="H18" s="136">
        <v>127.69199999999999</v>
      </c>
      <c r="I18" s="440"/>
      <c r="J18" s="445"/>
    </row>
    <row r="19" spans="1:10" ht="25.5" x14ac:dyDescent="0.25">
      <c r="A19" s="90" t="s">
        <v>435</v>
      </c>
      <c r="B19" s="88" t="s">
        <v>354</v>
      </c>
      <c r="C19" s="440"/>
      <c r="D19" s="82" t="s">
        <v>355</v>
      </c>
      <c r="E19" s="91">
        <v>1</v>
      </c>
      <c r="F19" s="87" t="s">
        <v>26</v>
      </c>
      <c r="G19" s="87">
        <v>45505</v>
      </c>
      <c r="H19" s="135" t="s">
        <v>334</v>
      </c>
      <c r="I19" s="440"/>
      <c r="J19" s="445"/>
    </row>
    <row r="20" spans="1:10" ht="25.5" x14ac:dyDescent="0.25">
      <c r="A20" s="137" t="s">
        <v>437</v>
      </c>
      <c r="B20" s="88" t="s">
        <v>357</v>
      </c>
      <c r="C20" s="440"/>
      <c r="D20" s="82" t="s">
        <v>384</v>
      </c>
      <c r="E20" s="91">
        <v>1</v>
      </c>
      <c r="F20" s="87" t="s">
        <v>26</v>
      </c>
      <c r="G20" s="87">
        <v>45505</v>
      </c>
      <c r="H20" s="135" t="s">
        <v>334</v>
      </c>
      <c r="I20" s="440"/>
      <c r="J20" s="445"/>
    </row>
    <row r="21" spans="1:10" ht="25.5" x14ac:dyDescent="0.25">
      <c r="A21" s="90" t="s">
        <v>438</v>
      </c>
      <c r="B21" s="88" t="s">
        <v>358</v>
      </c>
      <c r="C21" s="440"/>
      <c r="D21" s="82" t="s">
        <v>355</v>
      </c>
      <c r="E21" s="92">
        <v>1</v>
      </c>
      <c r="F21" s="89" t="s">
        <v>26</v>
      </c>
      <c r="G21" s="89">
        <v>45505</v>
      </c>
      <c r="H21" s="136" t="s">
        <v>334</v>
      </c>
      <c r="I21" s="440"/>
      <c r="J21" s="445"/>
    </row>
    <row r="22" spans="1:10" ht="25.5" x14ac:dyDescent="0.25">
      <c r="A22" s="137" t="s">
        <v>439</v>
      </c>
      <c r="B22" s="88" t="s">
        <v>359</v>
      </c>
      <c r="C22" s="440"/>
      <c r="D22" s="82" t="s">
        <v>355</v>
      </c>
      <c r="E22" s="91">
        <v>1</v>
      </c>
      <c r="F22" s="87" t="s">
        <v>26</v>
      </c>
      <c r="G22" s="87">
        <v>45505</v>
      </c>
      <c r="H22" s="135" t="s">
        <v>334</v>
      </c>
      <c r="I22" s="440"/>
      <c r="J22" s="445"/>
    </row>
    <row r="23" spans="1:10" ht="25.5" x14ac:dyDescent="0.25">
      <c r="A23" s="90" t="s">
        <v>440</v>
      </c>
      <c r="B23" s="88" t="s">
        <v>341</v>
      </c>
      <c r="C23" s="440"/>
      <c r="D23" s="82" t="s">
        <v>342</v>
      </c>
      <c r="E23" s="91">
        <v>1</v>
      </c>
      <c r="F23" s="87" t="s">
        <v>26</v>
      </c>
      <c r="G23" s="87">
        <v>45692</v>
      </c>
      <c r="H23" s="135" t="s">
        <v>334</v>
      </c>
      <c r="I23" s="440"/>
      <c r="J23" s="445"/>
    </row>
    <row r="24" spans="1:10" ht="39" thickBot="1" x14ac:dyDescent="0.3">
      <c r="A24" s="140" t="s">
        <v>447</v>
      </c>
      <c r="B24" s="104" t="s">
        <v>343</v>
      </c>
      <c r="C24" s="443"/>
      <c r="D24" s="105" t="s">
        <v>350</v>
      </c>
      <c r="E24" s="106">
        <v>1</v>
      </c>
      <c r="F24" s="107" t="s">
        <v>26</v>
      </c>
      <c r="G24" s="107">
        <v>45692</v>
      </c>
      <c r="H24" s="139" t="s">
        <v>334</v>
      </c>
      <c r="I24" s="443"/>
      <c r="J24" s="446"/>
    </row>
    <row r="25" spans="1:10" ht="38.25" x14ac:dyDescent="0.25">
      <c r="A25" s="108" t="s">
        <v>360</v>
      </c>
      <c r="B25" s="99" t="s">
        <v>179</v>
      </c>
      <c r="C25" s="439" t="s">
        <v>163</v>
      </c>
      <c r="D25" s="100" t="s">
        <v>180</v>
      </c>
      <c r="E25" s="101">
        <v>1</v>
      </c>
      <c r="F25" s="102" t="s">
        <v>47</v>
      </c>
      <c r="G25" s="102">
        <v>45085</v>
      </c>
      <c r="H25" s="138">
        <v>672.875</v>
      </c>
      <c r="I25" s="439" t="s">
        <v>28</v>
      </c>
      <c r="J25" s="444" t="s">
        <v>29</v>
      </c>
    </row>
    <row r="26" spans="1:10" ht="25.5" x14ac:dyDescent="0.25">
      <c r="A26" s="137" t="s">
        <v>361</v>
      </c>
      <c r="B26" s="88" t="s">
        <v>185</v>
      </c>
      <c r="C26" s="440"/>
      <c r="D26" s="82" t="s">
        <v>182</v>
      </c>
      <c r="E26" s="91">
        <v>1</v>
      </c>
      <c r="F26" s="87" t="s">
        <v>26</v>
      </c>
      <c r="G26" s="87">
        <v>44258</v>
      </c>
      <c r="H26" s="135">
        <v>55.39</v>
      </c>
      <c r="I26" s="440"/>
      <c r="J26" s="445"/>
    </row>
    <row r="27" spans="1:10" ht="38.25" x14ac:dyDescent="0.25">
      <c r="A27" s="90" t="s">
        <v>81</v>
      </c>
      <c r="B27" s="88" t="s">
        <v>186</v>
      </c>
      <c r="C27" s="440"/>
      <c r="D27" s="82" t="s">
        <v>187</v>
      </c>
      <c r="E27" s="91">
        <v>1</v>
      </c>
      <c r="F27" s="87" t="s">
        <v>26</v>
      </c>
      <c r="G27" s="87">
        <v>44258</v>
      </c>
      <c r="H27" s="135">
        <v>586.39</v>
      </c>
      <c r="I27" s="440"/>
      <c r="J27" s="445"/>
    </row>
    <row r="28" spans="1:10" ht="38.25" x14ac:dyDescent="0.25">
      <c r="A28" s="137" t="s">
        <v>336</v>
      </c>
      <c r="B28" s="88" t="s">
        <v>188</v>
      </c>
      <c r="C28" s="440"/>
      <c r="D28" s="82" t="s">
        <v>189</v>
      </c>
      <c r="E28" s="91">
        <v>1</v>
      </c>
      <c r="F28" s="87" t="s">
        <v>26</v>
      </c>
      <c r="G28" s="87">
        <v>44258</v>
      </c>
      <c r="H28" s="135">
        <v>441.5</v>
      </c>
      <c r="I28" s="440"/>
      <c r="J28" s="445"/>
    </row>
    <row r="29" spans="1:10" ht="38.25" x14ac:dyDescent="0.25">
      <c r="A29" s="90" t="s">
        <v>352</v>
      </c>
      <c r="B29" s="88" t="s">
        <v>192</v>
      </c>
      <c r="C29" s="440"/>
      <c r="D29" s="82" t="s">
        <v>193</v>
      </c>
      <c r="E29" s="91">
        <v>1</v>
      </c>
      <c r="F29" s="87" t="s">
        <v>26</v>
      </c>
      <c r="G29" s="87">
        <v>44844</v>
      </c>
      <c r="H29" s="135">
        <v>672.87459999999999</v>
      </c>
      <c r="I29" s="440"/>
      <c r="J29" s="445"/>
    </row>
    <row r="30" spans="1:10" ht="25.5" x14ac:dyDescent="0.25">
      <c r="A30" s="137" t="s">
        <v>338</v>
      </c>
      <c r="B30" s="88" t="s">
        <v>194</v>
      </c>
      <c r="C30" s="440"/>
      <c r="D30" s="82" t="s">
        <v>195</v>
      </c>
      <c r="E30" s="91">
        <v>1</v>
      </c>
      <c r="F30" s="87" t="s">
        <v>26</v>
      </c>
      <c r="G30" s="87">
        <v>44844</v>
      </c>
      <c r="H30" s="135">
        <v>170</v>
      </c>
      <c r="I30" s="440"/>
      <c r="J30" s="445"/>
    </row>
    <row r="31" spans="1:10" ht="25.5" x14ac:dyDescent="0.25">
      <c r="A31" s="90" t="s">
        <v>362</v>
      </c>
      <c r="B31" s="88" t="s">
        <v>196</v>
      </c>
      <c r="C31" s="440"/>
      <c r="D31" s="82" t="s">
        <v>197</v>
      </c>
      <c r="E31" s="91">
        <v>1</v>
      </c>
      <c r="F31" s="87" t="s">
        <v>26</v>
      </c>
      <c r="G31" s="87">
        <v>44907</v>
      </c>
      <c r="H31" s="135">
        <v>97.17</v>
      </c>
      <c r="I31" s="440"/>
      <c r="J31" s="445"/>
    </row>
    <row r="32" spans="1:10" ht="25.5" x14ac:dyDescent="0.25">
      <c r="A32" s="137" t="s">
        <v>363</v>
      </c>
      <c r="B32" s="88" t="s">
        <v>198</v>
      </c>
      <c r="C32" s="440"/>
      <c r="D32" s="82" t="s">
        <v>172</v>
      </c>
      <c r="E32" s="91">
        <v>1</v>
      </c>
      <c r="F32" s="87" t="s">
        <v>26</v>
      </c>
      <c r="G32" s="87">
        <v>44907</v>
      </c>
      <c r="H32" s="135">
        <v>500</v>
      </c>
      <c r="I32" s="440"/>
      <c r="J32" s="445"/>
    </row>
    <row r="33" spans="1:10" ht="25.5" customHeight="1" x14ac:dyDescent="0.25">
      <c r="A33" s="90" t="s">
        <v>364</v>
      </c>
      <c r="B33" s="88" t="s">
        <v>200</v>
      </c>
      <c r="C33" s="440"/>
      <c r="D33" s="82" t="s">
        <v>201</v>
      </c>
      <c r="E33" s="91">
        <v>1</v>
      </c>
      <c r="F33" s="87" t="s">
        <v>26</v>
      </c>
      <c r="G33" s="87">
        <v>45085</v>
      </c>
      <c r="H33" s="135">
        <v>131.834</v>
      </c>
      <c r="I33" s="440"/>
      <c r="J33" s="445"/>
    </row>
    <row r="34" spans="1:10" ht="25.5" x14ac:dyDescent="0.25">
      <c r="A34" s="137" t="s">
        <v>365</v>
      </c>
      <c r="B34" s="88" t="s">
        <v>202</v>
      </c>
      <c r="C34" s="440"/>
      <c r="D34" s="82" t="s">
        <v>203</v>
      </c>
      <c r="E34" s="91">
        <v>1</v>
      </c>
      <c r="F34" s="87" t="s">
        <v>26</v>
      </c>
      <c r="G34" s="87">
        <v>45085</v>
      </c>
      <c r="H34" s="135">
        <v>110.17</v>
      </c>
      <c r="I34" s="440"/>
      <c r="J34" s="445"/>
    </row>
    <row r="35" spans="1:10" ht="25.5" x14ac:dyDescent="0.25">
      <c r="A35" s="90" t="s">
        <v>366</v>
      </c>
      <c r="B35" s="88" t="s">
        <v>206</v>
      </c>
      <c r="C35" s="440"/>
      <c r="D35" s="82" t="s">
        <v>207</v>
      </c>
      <c r="E35" s="91">
        <v>1</v>
      </c>
      <c r="F35" s="87" t="s">
        <v>26</v>
      </c>
      <c r="G35" s="87">
        <v>45085</v>
      </c>
      <c r="H35" s="135">
        <v>78.998000000000005</v>
      </c>
      <c r="I35" s="440"/>
      <c r="J35" s="445"/>
    </row>
    <row r="36" spans="1:10" ht="38.25" x14ac:dyDescent="0.25">
      <c r="A36" s="137" t="s">
        <v>367</v>
      </c>
      <c r="B36" s="88" t="s">
        <v>208</v>
      </c>
      <c r="C36" s="440"/>
      <c r="D36" s="82" t="s">
        <v>209</v>
      </c>
      <c r="E36" s="91">
        <v>1</v>
      </c>
      <c r="F36" s="87" t="s">
        <v>26</v>
      </c>
      <c r="G36" s="87">
        <v>45085</v>
      </c>
      <c r="H36" s="135">
        <v>188.7</v>
      </c>
      <c r="I36" s="440"/>
      <c r="J36" s="445"/>
    </row>
    <row r="37" spans="1:10" ht="25.5" x14ac:dyDescent="0.25">
      <c r="A37" s="90" t="s">
        <v>368</v>
      </c>
      <c r="B37" s="88" t="s">
        <v>210</v>
      </c>
      <c r="C37" s="440"/>
      <c r="D37" s="82" t="s">
        <v>211</v>
      </c>
      <c r="E37" s="91">
        <v>1</v>
      </c>
      <c r="F37" s="87" t="s">
        <v>26</v>
      </c>
      <c r="G37" s="87">
        <v>45274</v>
      </c>
      <c r="H37" s="135">
        <v>110.402</v>
      </c>
      <c r="I37" s="440"/>
      <c r="J37" s="445"/>
    </row>
    <row r="38" spans="1:10" ht="25.5" x14ac:dyDescent="0.25">
      <c r="A38" s="137" t="s">
        <v>369</v>
      </c>
      <c r="B38" s="88" t="s">
        <v>212</v>
      </c>
      <c r="C38" s="440"/>
      <c r="D38" s="82" t="s">
        <v>211</v>
      </c>
      <c r="E38" s="91">
        <v>1</v>
      </c>
      <c r="F38" s="87" t="s">
        <v>26</v>
      </c>
      <c r="G38" s="87">
        <v>45274</v>
      </c>
      <c r="H38" s="135">
        <v>81.691000000000003</v>
      </c>
      <c r="I38" s="440"/>
      <c r="J38" s="445"/>
    </row>
    <row r="39" spans="1:10" ht="25.5" customHeight="1" x14ac:dyDescent="0.25">
      <c r="A39" s="90" t="s">
        <v>408</v>
      </c>
      <c r="B39" s="88" t="s">
        <v>389</v>
      </c>
      <c r="C39" s="440"/>
      <c r="D39" s="82" t="s">
        <v>349</v>
      </c>
      <c r="E39" s="91">
        <v>1</v>
      </c>
      <c r="F39" s="87" t="s">
        <v>26</v>
      </c>
      <c r="G39" s="87">
        <v>45505</v>
      </c>
      <c r="H39" s="135" t="s">
        <v>334</v>
      </c>
      <c r="I39" s="440"/>
      <c r="J39" s="445"/>
    </row>
    <row r="40" spans="1:10" ht="38.25" x14ac:dyDescent="0.25">
      <c r="A40" s="137" t="s">
        <v>146</v>
      </c>
      <c r="B40" s="88" t="s">
        <v>390</v>
      </c>
      <c r="C40" s="440"/>
      <c r="D40" s="82" t="s">
        <v>393</v>
      </c>
      <c r="E40" s="91">
        <v>1</v>
      </c>
      <c r="F40" s="87" t="s">
        <v>26</v>
      </c>
      <c r="G40" s="87">
        <v>45505</v>
      </c>
      <c r="H40" s="135" t="s">
        <v>334</v>
      </c>
      <c r="I40" s="440"/>
      <c r="J40" s="445"/>
    </row>
    <row r="41" spans="1:10" ht="25.5" x14ac:dyDescent="0.25">
      <c r="A41" s="90" t="s">
        <v>448</v>
      </c>
      <c r="B41" s="88" t="s">
        <v>346</v>
      </c>
      <c r="C41" s="440"/>
      <c r="D41" s="82" t="s">
        <v>348</v>
      </c>
      <c r="E41" s="91">
        <v>1</v>
      </c>
      <c r="F41" s="87" t="s">
        <v>26</v>
      </c>
      <c r="G41" s="87">
        <v>45692</v>
      </c>
      <c r="H41" s="135" t="s">
        <v>334</v>
      </c>
      <c r="I41" s="440"/>
      <c r="J41" s="445"/>
    </row>
    <row r="42" spans="1:10" ht="26.25" thickBot="1" x14ac:dyDescent="0.3">
      <c r="A42" s="140" t="s">
        <v>449</v>
      </c>
      <c r="B42" s="104" t="s">
        <v>347</v>
      </c>
      <c r="C42" s="443"/>
      <c r="D42" s="105" t="s">
        <v>349</v>
      </c>
      <c r="E42" s="106">
        <v>1</v>
      </c>
      <c r="F42" s="107" t="s">
        <v>26</v>
      </c>
      <c r="G42" s="107">
        <v>45692</v>
      </c>
      <c r="H42" s="139" t="s">
        <v>334</v>
      </c>
      <c r="I42" s="443"/>
      <c r="J42" s="446"/>
    </row>
    <row r="43" spans="1:10" ht="38.25" x14ac:dyDescent="0.25">
      <c r="A43" s="108" t="s">
        <v>370</v>
      </c>
      <c r="B43" s="99" t="s">
        <v>224</v>
      </c>
      <c r="C43" s="439" t="s">
        <v>214</v>
      </c>
      <c r="D43" s="100" t="s">
        <v>225</v>
      </c>
      <c r="E43" s="101">
        <v>1</v>
      </c>
      <c r="F43" s="102" t="s">
        <v>26</v>
      </c>
      <c r="G43" s="102">
        <v>45085</v>
      </c>
      <c r="H43" s="138">
        <v>200</v>
      </c>
      <c r="I43" s="439" t="s">
        <v>28</v>
      </c>
      <c r="J43" s="444" t="s">
        <v>29</v>
      </c>
    </row>
    <row r="44" spans="1:10" ht="38.25" x14ac:dyDescent="0.25">
      <c r="A44" s="137" t="s">
        <v>371</v>
      </c>
      <c r="B44" s="88" t="s">
        <v>232</v>
      </c>
      <c r="C44" s="440"/>
      <c r="D44" s="82" t="s">
        <v>216</v>
      </c>
      <c r="E44" s="92">
        <v>1</v>
      </c>
      <c r="F44" s="87" t="s">
        <v>26</v>
      </c>
      <c r="G44" s="87">
        <v>44518</v>
      </c>
      <c r="H44" s="135">
        <v>102.26</v>
      </c>
      <c r="I44" s="440"/>
      <c r="J44" s="445"/>
    </row>
    <row r="45" spans="1:10" ht="25.5" x14ac:dyDescent="0.25">
      <c r="A45" s="90" t="s">
        <v>372</v>
      </c>
      <c r="B45" s="88" t="s">
        <v>425</v>
      </c>
      <c r="C45" s="440"/>
      <c r="D45" s="82" t="s">
        <v>235</v>
      </c>
      <c r="E45" s="92">
        <v>1</v>
      </c>
      <c r="F45" s="87" t="s">
        <v>26</v>
      </c>
      <c r="G45" s="87">
        <v>45085</v>
      </c>
      <c r="H45" s="135">
        <v>162.80000000000001</v>
      </c>
      <c r="I45" s="440"/>
      <c r="J45" s="445"/>
    </row>
    <row r="46" spans="1:10" ht="51.75" thickBot="1" x14ac:dyDescent="0.3">
      <c r="A46" s="140" t="s">
        <v>373</v>
      </c>
      <c r="B46" s="104" t="s">
        <v>236</v>
      </c>
      <c r="C46" s="443"/>
      <c r="D46" s="105" t="s">
        <v>237</v>
      </c>
      <c r="E46" s="106">
        <v>1</v>
      </c>
      <c r="F46" s="107" t="s">
        <v>26</v>
      </c>
      <c r="G46" s="107">
        <v>45093</v>
      </c>
      <c r="H46" s="139">
        <v>47.8</v>
      </c>
      <c r="I46" s="443"/>
      <c r="J46" s="446"/>
    </row>
    <row r="47" spans="1:10" ht="38.25" x14ac:dyDescent="0.25">
      <c r="A47" s="108" t="s">
        <v>374</v>
      </c>
      <c r="B47" s="99" t="s">
        <v>259</v>
      </c>
      <c r="C47" s="439" t="s">
        <v>240</v>
      </c>
      <c r="D47" s="100" t="s">
        <v>258</v>
      </c>
      <c r="E47" s="101">
        <v>1</v>
      </c>
      <c r="F47" s="102" t="s">
        <v>26</v>
      </c>
      <c r="G47" s="102">
        <v>45085</v>
      </c>
      <c r="H47" s="138">
        <v>547.88900000000001</v>
      </c>
      <c r="I47" s="439" t="s">
        <v>54</v>
      </c>
      <c r="J47" s="444" t="s">
        <v>29</v>
      </c>
    </row>
    <row r="48" spans="1:10" ht="38.25" x14ac:dyDescent="0.25">
      <c r="A48" s="137" t="s">
        <v>375</v>
      </c>
      <c r="B48" s="88" t="s">
        <v>416</v>
      </c>
      <c r="C48" s="440"/>
      <c r="D48" s="82" t="s">
        <v>417</v>
      </c>
      <c r="E48" s="92">
        <v>1</v>
      </c>
      <c r="F48" s="87" t="s">
        <v>26</v>
      </c>
      <c r="G48" s="87">
        <v>45540</v>
      </c>
      <c r="H48" s="135" t="s">
        <v>334</v>
      </c>
      <c r="I48" s="440"/>
      <c r="J48" s="445"/>
    </row>
    <row r="49" spans="1:10" ht="25.5" x14ac:dyDescent="0.25">
      <c r="A49" s="90" t="s">
        <v>376</v>
      </c>
      <c r="B49" s="88" t="s">
        <v>413</v>
      </c>
      <c r="C49" s="440"/>
      <c r="D49" s="82" t="s">
        <v>414</v>
      </c>
      <c r="E49" s="91">
        <v>1</v>
      </c>
      <c r="F49" s="87" t="s">
        <v>26</v>
      </c>
      <c r="G49" s="87">
        <v>45540</v>
      </c>
      <c r="H49" s="135" t="s">
        <v>334</v>
      </c>
      <c r="I49" s="441"/>
      <c r="J49" s="445"/>
    </row>
    <row r="50" spans="1:10" ht="25.5" x14ac:dyDescent="0.25">
      <c r="A50" s="137" t="s">
        <v>377</v>
      </c>
      <c r="B50" s="88" t="s">
        <v>261</v>
      </c>
      <c r="C50" s="440"/>
      <c r="D50" s="82" t="s">
        <v>245</v>
      </c>
      <c r="E50" s="91">
        <v>1</v>
      </c>
      <c r="F50" s="87" t="s">
        <v>26</v>
      </c>
      <c r="G50" s="87">
        <v>44442</v>
      </c>
      <c r="H50" s="135">
        <v>1680.23</v>
      </c>
      <c r="I50" s="442" t="s">
        <v>28</v>
      </c>
      <c r="J50" s="445"/>
    </row>
    <row r="51" spans="1:10" ht="25.5" x14ac:dyDescent="0.25">
      <c r="A51" s="90" t="s">
        <v>378</v>
      </c>
      <c r="B51" s="88" t="s">
        <v>266</v>
      </c>
      <c r="C51" s="440"/>
      <c r="D51" s="82" t="s">
        <v>267</v>
      </c>
      <c r="E51" s="91">
        <v>1</v>
      </c>
      <c r="F51" s="87" t="s">
        <v>26</v>
      </c>
      <c r="G51" s="87">
        <v>44844</v>
      </c>
      <c r="H51" s="135">
        <v>800</v>
      </c>
      <c r="I51" s="440"/>
      <c r="J51" s="445"/>
    </row>
    <row r="52" spans="1:10" ht="25.5" x14ac:dyDescent="0.25">
      <c r="A52" s="137" t="s">
        <v>379</v>
      </c>
      <c r="B52" s="88" t="s">
        <v>268</v>
      </c>
      <c r="C52" s="440"/>
      <c r="D52" s="82" t="s">
        <v>269</v>
      </c>
      <c r="E52" s="91">
        <v>1</v>
      </c>
      <c r="F52" s="87" t="s">
        <v>26</v>
      </c>
      <c r="G52" s="87">
        <v>44907</v>
      </c>
      <c r="H52" s="135">
        <v>500</v>
      </c>
      <c r="I52" s="440"/>
      <c r="J52" s="445"/>
    </row>
    <row r="53" spans="1:10" ht="25.5" x14ac:dyDescent="0.25">
      <c r="A53" s="90" t="s">
        <v>380</v>
      </c>
      <c r="B53" s="88" t="s">
        <v>272</v>
      </c>
      <c r="C53" s="440"/>
      <c r="D53" s="82" t="s">
        <v>271</v>
      </c>
      <c r="E53" s="91">
        <v>1</v>
      </c>
      <c r="F53" s="87" t="s">
        <v>26</v>
      </c>
      <c r="G53" s="87">
        <v>45085</v>
      </c>
      <c r="H53" s="135">
        <v>500</v>
      </c>
      <c r="I53" s="440"/>
      <c r="J53" s="445"/>
    </row>
    <row r="54" spans="1:10" ht="25.5" x14ac:dyDescent="0.25">
      <c r="A54" s="137" t="s">
        <v>381</v>
      </c>
      <c r="B54" s="88" t="s">
        <v>273</v>
      </c>
      <c r="C54" s="440"/>
      <c r="D54" s="82" t="s">
        <v>274</v>
      </c>
      <c r="E54" s="91">
        <v>1</v>
      </c>
      <c r="F54" s="87" t="s">
        <v>26</v>
      </c>
      <c r="G54" s="87">
        <v>45274</v>
      </c>
      <c r="H54" s="135">
        <v>950</v>
      </c>
      <c r="I54" s="440"/>
      <c r="J54" s="445"/>
    </row>
    <row r="55" spans="1:10" ht="38.25" x14ac:dyDescent="0.25">
      <c r="A55" s="90" t="s">
        <v>461</v>
      </c>
      <c r="B55" s="88" t="s">
        <v>420</v>
      </c>
      <c r="C55" s="440"/>
      <c r="D55" s="82" t="s">
        <v>245</v>
      </c>
      <c r="E55" s="91">
        <v>2</v>
      </c>
      <c r="F55" s="87" t="s">
        <v>26</v>
      </c>
      <c r="G55" s="87">
        <v>45453</v>
      </c>
      <c r="H55" s="135">
        <v>554</v>
      </c>
      <c r="I55" s="440"/>
      <c r="J55" s="445"/>
    </row>
    <row r="56" spans="1:10" ht="25.5" x14ac:dyDescent="0.25">
      <c r="A56" s="137" t="s">
        <v>410</v>
      </c>
      <c r="B56" s="88" t="s">
        <v>419</v>
      </c>
      <c r="C56" s="440"/>
      <c r="D56" s="82" t="s">
        <v>274</v>
      </c>
      <c r="E56" s="91">
        <v>1</v>
      </c>
      <c r="F56" s="87" t="s">
        <v>26</v>
      </c>
      <c r="G56" s="87">
        <v>45653</v>
      </c>
      <c r="H56" s="135">
        <v>242</v>
      </c>
      <c r="I56" s="440"/>
      <c r="J56" s="445"/>
    </row>
    <row r="57" spans="1:10" ht="26.25" thickBot="1" x14ac:dyDescent="0.3">
      <c r="A57" s="103" t="s">
        <v>411</v>
      </c>
      <c r="B57" s="104" t="s">
        <v>385</v>
      </c>
      <c r="C57" s="443"/>
      <c r="D57" s="105" t="s">
        <v>340</v>
      </c>
      <c r="E57" s="106">
        <v>1</v>
      </c>
      <c r="F57" s="107" t="s">
        <v>26</v>
      </c>
      <c r="G57" s="107">
        <v>45692</v>
      </c>
      <c r="H57" s="139" t="s">
        <v>334</v>
      </c>
      <c r="I57" s="443"/>
      <c r="J57" s="446"/>
    </row>
    <row r="58" spans="1:10" ht="51" x14ac:dyDescent="0.25">
      <c r="A58" s="98" t="s">
        <v>412</v>
      </c>
      <c r="B58" s="99" t="s">
        <v>423</v>
      </c>
      <c r="C58" s="439" t="s">
        <v>280</v>
      </c>
      <c r="D58" s="100" t="s">
        <v>424</v>
      </c>
      <c r="E58" s="101">
        <v>1</v>
      </c>
      <c r="F58" s="102" t="s">
        <v>47</v>
      </c>
      <c r="G58" s="102">
        <v>43815</v>
      </c>
      <c r="H58" s="138" t="s">
        <v>334</v>
      </c>
      <c r="I58" s="100" t="s">
        <v>54</v>
      </c>
      <c r="J58" s="143" t="s">
        <v>49</v>
      </c>
    </row>
    <row r="59" spans="1:10" ht="39" thickBot="1" x14ac:dyDescent="0.3">
      <c r="A59" s="103" t="s">
        <v>454</v>
      </c>
      <c r="B59" s="104" t="s">
        <v>395</v>
      </c>
      <c r="C59" s="443"/>
      <c r="D59" s="105" t="s">
        <v>396</v>
      </c>
      <c r="E59" s="106">
        <v>1</v>
      </c>
      <c r="F59" s="107" t="s">
        <v>26</v>
      </c>
      <c r="G59" s="107">
        <v>45505</v>
      </c>
      <c r="H59" s="139" t="s">
        <v>334</v>
      </c>
      <c r="I59" s="105" t="s">
        <v>28</v>
      </c>
      <c r="J59" s="144" t="s">
        <v>29</v>
      </c>
    </row>
    <row r="60" spans="1:10" ht="15" customHeight="1" thickBot="1" x14ac:dyDescent="0.3">
      <c r="A60" s="450" t="s">
        <v>453</v>
      </c>
      <c r="B60" s="451"/>
      <c r="C60" s="451"/>
      <c r="D60" s="451"/>
      <c r="E60" s="97">
        <f>SUM(E4:E59)</f>
        <v>57</v>
      </c>
      <c r="F60" s="95"/>
      <c r="G60" s="95"/>
      <c r="H60" s="96">
        <f>SUM(H4:H59)</f>
        <v>12712.7976</v>
      </c>
      <c r="I60" s="447"/>
      <c r="J60" s="448"/>
    </row>
  </sheetData>
  <sortState ref="A3:I59">
    <sortCondition ref="C3:C59"/>
    <sortCondition ref="B3:B59"/>
  </sortState>
  <mergeCells count="24">
    <mergeCell ref="C14:C24"/>
    <mergeCell ref="A1:J1"/>
    <mergeCell ref="J4:J5"/>
    <mergeCell ref="I7:I13"/>
    <mergeCell ref="J7:J13"/>
    <mergeCell ref="J14:J15"/>
    <mergeCell ref="I17:I24"/>
    <mergeCell ref="C4:C5"/>
    <mergeCell ref="I4:I5"/>
    <mergeCell ref="C6:C13"/>
    <mergeCell ref="A60:D60"/>
    <mergeCell ref="C25:C42"/>
    <mergeCell ref="C43:C46"/>
    <mergeCell ref="C47:C57"/>
    <mergeCell ref="C58:C59"/>
    <mergeCell ref="I47:I49"/>
    <mergeCell ref="I50:I57"/>
    <mergeCell ref="J47:J57"/>
    <mergeCell ref="I60:J60"/>
    <mergeCell ref="J16:J24"/>
    <mergeCell ref="J25:J42"/>
    <mergeCell ref="I25:I42"/>
    <mergeCell ref="I43:I46"/>
    <mergeCell ref="J43:J46"/>
  </mergeCells>
  <conditionalFormatting sqref="C2:C3">
    <cfRule type="duplicateValues" dxfId="4" priority="227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125"/>
  <sheetViews>
    <sheetView workbookViewId="0">
      <selection activeCell="M5" sqref="M5"/>
    </sheetView>
  </sheetViews>
  <sheetFormatPr defaultRowHeight="15" x14ac:dyDescent="0.25"/>
  <cols>
    <col min="3" max="3" width="15.7109375" customWidth="1"/>
    <col min="5" max="5" width="9.140625" style="93"/>
    <col min="9" max="9" width="15.42578125" style="81" customWidth="1"/>
    <col min="10" max="10" width="9.140625" style="81"/>
    <col min="11" max="11" width="9.7109375" style="134" customWidth="1"/>
  </cols>
  <sheetData>
    <row r="1" spans="1:11" ht="15.75" customHeight="1" x14ac:dyDescent="0.25">
      <c r="A1" s="452" t="s">
        <v>555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51.75" thickBot="1" x14ac:dyDescent="0.3">
      <c r="A2" s="375" t="s">
        <v>0</v>
      </c>
      <c r="B2" s="376" t="s">
        <v>1</v>
      </c>
      <c r="C2" s="376" t="s">
        <v>2</v>
      </c>
      <c r="D2" s="376" t="s">
        <v>3</v>
      </c>
      <c r="E2" s="377" t="s">
        <v>4</v>
      </c>
      <c r="F2" s="378" t="s">
        <v>5</v>
      </c>
      <c r="G2" s="378" t="s">
        <v>6</v>
      </c>
      <c r="H2" s="376" t="s">
        <v>7</v>
      </c>
      <c r="I2" s="376" t="s">
        <v>8</v>
      </c>
      <c r="J2" s="376" t="s">
        <v>9</v>
      </c>
      <c r="K2" s="379" t="s">
        <v>10</v>
      </c>
    </row>
    <row r="3" spans="1:11" ht="26.25" thickBot="1" x14ac:dyDescent="0.3">
      <c r="A3" s="121" t="s">
        <v>22</v>
      </c>
      <c r="B3" s="125" t="s">
        <v>23</v>
      </c>
      <c r="C3" s="122" t="s">
        <v>24</v>
      </c>
      <c r="D3" s="123">
        <v>1</v>
      </c>
      <c r="E3" s="150">
        <v>14.97</v>
      </c>
      <c r="F3" s="124">
        <v>45155</v>
      </c>
      <c r="G3" s="124" t="s">
        <v>25</v>
      </c>
      <c r="H3" s="123" t="s">
        <v>26</v>
      </c>
      <c r="I3" s="123" t="s">
        <v>27</v>
      </c>
      <c r="J3" s="123" t="s">
        <v>28</v>
      </c>
      <c r="K3" s="145" t="s">
        <v>29</v>
      </c>
    </row>
    <row r="4" spans="1:11" ht="15.75" customHeight="1" thickBot="1" x14ac:dyDescent="0.3">
      <c r="A4" s="462" t="s">
        <v>335</v>
      </c>
      <c r="B4" s="463"/>
      <c r="C4" s="464"/>
      <c r="D4" s="86">
        <f>SUM(D3:D3)</f>
        <v>1</v>
      </c>
      <c r="E4" s="142">
        <f>SUM(E3:E3)</f>
        <v>14.97</v>
      </c>
      <c r="F4" s="455"/>
      <c r="G4" s="456"/>
      <c r="H4" s="456"/>
      <c r="I4" s="456"/>
      <c r="J4" s="456"/>
      <c r="K4" s="457"/>
    </row>
    <row r="5" spans="1:11" ht="25.5" x14ac:dyDescent="0.25">
      <c r="A5" s="141">
        <v>1</v>
      </c>
      <c r="B5" s="454" t="s">
        <v>37</v>
      </c>
      <c r="C5" s="115" t="s">
        <v>38</v>
      </c>
      <c r="D5" s="129">
        <v>1</v>
      </c>
      <c r="E5" s="147">
        <v>7.38</v>
      </c>
      <c r="F5" s="116">
        <v>42086</v>
      </c>
      <c r="G5" s="116" t="s">
        <v>25</v>
      </c>
      <c r="H5" s="129" t="s">
        <v>26</v>
      </c>
      <c r="I5" s="129" t="s">
        <v>39</v>
      </c>
      <c r="J5" s="454" t="s">
        <v>28</v>
      </c>
      <c r="K5" s="444" t="s">
        <v>40</v>
      </c>
    </row>
    <row r="6" spans="1:11" ht="25.5" x14ac:dyDescent="0.25">
      <c r="A6" s="85">
        <v>2</v>
      </c>
      <c r="B6" s="431"/>
      <c r="C6" s="8" t="s">
        <v>41</v>
      </c>
      <c r="D6" s="128">
        <v>1</v>
      </c>
      <c r="E6" s="148">
        <v>7.38</v>
      </c>
      <c r="F6" s="10">
        <v>42086</v>
      </c>
      <c r="G6" s="10" t="s">
        <v>25</v>
      </c>
      <c r="H6" s="128" t="s">
        <v>26</v>
      </c>
      <c r="I6" s="128" t="s">
        <v>42</v>
      </c>
      <c r="J6" s="431"/>
      <c r="K6" s="445"/>
    </row>
    <row r="7" spans="1:11" ht="25.5" x14ac:dyDescent="0.25">
      <c r="A7" s="84">
        <v>3</v>
      </c>
      <c r="B7" s="431"/>
      <c r="C7" s="8" t="s">
        <v>43</v>
      </c>
      <c r="D7" s="128">
        <v>1</v>
      </c>
      <c r="E7" s="148">
        <v>44.3</v>
      </c>
      <c r="F7" s="10">
        <v>42116</v>
      </c>
      <c r="G7" s="10" t="s">
        <v>25</v>
      </c>
      <c r="H7" s="128" t="s">
        <v>26</v>
      </c>
      <c r="I7" s="128" t="s">
        <v>44</v>
      </c>
      <c r="J7" s="432"/>
      <c r="K7" s="453"/>
    </row>
    <row r="8" spans="1:11" ht="25.5" customHeight="1" x14ac:dyDescent="0.25">
      <c r="A8" s="85" t="s">
        <v>441</v>
      </c>
      <c r="B8" s="431"/>
      <c r="C8" s="8" t="s">
        <v>50</v>
      </c>
      <c r="D8" s="128">
        <v>1</v>
      </c>
      <c r="E8" s="148">
        <v>842.27</v>
      </c>
      <c r="F8" s="10">
        <v>42255</v>
      </c>
      <c r="G8" s="10" t="s">
        <v>25</v>
      </c>
      <c r="H8" s="128" t="s">
        <v>47</v>
      </c>
      <c r="I8" s="128" t="s">
        <v>51</v>
      </c>
      <c r="J8" s="128" t="s">
        <v>34</v>
      </c>
      <c r="K8" s="146" t="s">
        <v>49</v>
      </c>
    </row>
    <row r="9" spans="1:11" ht="38.25" x14ac:dyDescent="0.25">
      <c r="A9" s="85" t="s">
        <v>442</v>
      </c>
      <c r="B9" s="431"/>
      <c r="C9" s="8" t="s">
        <v>46</v>
      </c>
      <c r="D9" s="128">
        <v>2</v>
      </c>
      <c r="E9" s="148">
        <v>363.23</v>
      </c>
      <c r="F9" s="10">
        <v>42094</v>
      </c>
      <c r="G9" s="10" t="s">
        <v>25</v>
      </c>
      <c r="H9" s="128" t="s">
        <v>47</v>
      </c>
      <c r="I9" s="128" t="s">
        <v>48</v>
      </c>
      <c r="J9" s="430" t="s">
        <v>54</v>
      </c>
      <c r="K9" s="449" t="s">
        <v>49</v>
      </c>
    </row>
    <row r="10" spans="1:11" ht="38.25" x14ac:dyDescent="0.25">
      <c r="A10" s="85" t="s">
        <v>443</v>
      </c>
      <c r="B10" s="431"/>
      <c r="C10" s="8" t="s">
        <v>52</v>
      </c>
      <c r="D10" s="128">
        <v>1</v>
      </c>
      <c r="E10" s="148">
        <v>655.15</v>
      </c>
      <c r="F10" s="10">
        <v>42247</v>
      </c>
      <c r="G10" s="10" t="s">
        <v>25</v>
      </c>
      <c r="H10" s="128" t="s">
        <v>47</v>
      </c>
      <c r="I10" s="128" t="s">
        <v>53</v>
      </c>
      <c r="J10" s="431"/>
      <c r="K10" s="445"/>
    </row>
    <row r="11" spans="1:11" ht="38.25" x14ac:dyDescent="0.25">
      <c r="A11" s="84">
        <v>8</v>
      </c>
      <c r="B11" s="431"/>
      <c r="C11" s="8" t="s">
        <v>55</v>
      </c>
      <c r="D11" s="128">
        <v>1</v>
      </c>
      <c r="E11" s="148">
        <v>89.43</v>
      </c>
      <c r="F11" s="10">
        <v>42261</v>
      </c>
      <c r="G11" s="10" t="s">
        <v>25</v>
      </c>
      <c r="H11" s="128" t="s">
        <v>47</v>
      </c>
      <c r="I11" s="128" t="s">
        <v>56</v>
      </c>
      <c r="J11" s="431"/>
      <c r="K11" s="445"/>
    </row>
    <row r="12" spans="1:11" ht="38.25" x14ac:dyDescent="0.25">
      <c r="A12" s="84">
        <v>9</v>
      </c>
      <c r="B12" s="431"/>
      <c r="C12" s="8" t="s">
        <v>57</v>
      </c>
      <c r="D12" s="128">
        <v>1</v>
      </c>
      <c r="E12" s="148">
        <v>184.26</v>
      </c>
      <c r="F12" s="10">
        <v>42255</v>
      </c>
      <c r="G12" s="10" t="s">
        <v>25</v>
      </c>
      <c r="H12" s="128" t="s">
        <v>47</v>
      </c>
      <c r="I12" s="128" t="s">
        <v>48</v>
      </c>
      <c r="J12" s="431"/>
      <c r="K12" s="445"/>
    </row>
    <row r="13" spans="1:11" ht="25.5" x14ac:dyDescent="0.25">
      <c r="A13" s="84" t="s">
        <v>457</v>
      </c>
      <c r="B13" s="431"/>
      <c r="C13" s="8" t="s">
        <v>58</v>
      </c>
      <c r="D13" s="128">
        <v>2</v>
      </c>
      <c r="E13" s="148">
        <v>303.04000000000002</v>
      </c>
      <c r="F13" s="10">
        <v>43892</v>
      </c>
      <c r="G13" s="10" t="s">
        <v>25</v>
      </c>
      <c r="H13" s="128" t="s">
        <v>47</v>
      </c>
      <c r="I13" s="128" t="s">
        <v>59</v>
      </c>
      <c r="J13" s="432"/>
      <c r="K13" s="453"/>
    </row>
    <row r="14" spans="1:11" ht="25.5" x14ac:dyDescent="0.25">
      <c r="A14" s="84" t="s">
        <v>60</v>
      </c>
      <c r="B14" s="431"/>
      <c r="C14" s="8" t="s">
        <v>63</v>
      </c>
      <c r="D14" s="128">
        <v>1</v>
      </c>
      <c r="E14" s="148">
        <v>52.19</v>
      </c>
      <c r="F14" s="10">
        <v>44263</v>
      </c>
      <c r="G14" s="10" t="s">
        <v>25</v>
      </c>
      <c r="H14" s="128" t="s">
        <v>26</v>
      </c>
      <c r="I14" s="128" t="s">
        <v>64</v>
      </c>
      <c r="J14" s="430" t="s">
        <v>28</v>
      </c>
      <c r="K14" s="449" t="s">
        <v>29</v>
      </c>
    </row>
    <row r="15" spans="1:11" x14ac:dyDescent="0.25">
      <c r="A15" s="84" t="s">
        <v>296</v>
      </c>
      <c r="B15" s="431"/>
      <c r="C15" s="8" t="s">
        <v>65</v>
      </c>
      <c r="D15" s="128">
        <v>1</v>
      </c>
      <c r="E15" s="148">
        <v>130</v>
      </c>
      <c r="F15" s="10">
        <v>44263</v>
      </c>
      <c r="G15" s="10" t="s">
        <v>25</v>
      </c>
      <c r="H15" s="128" t="s">
        <v>26</v>
      </c>
      <c r="I15" s="128" t="s">
        <v>66</v>
      </c>
      <c r="J15" s="431"/>
      <c r="K15" s="445"/>
    </row>
    <row r="16" spans="1:11" ht="25.5" x14ac:dyDescent="0.25">
      <c r="A16" s="84" t="s">
        <v>299</v>
      </c>
      <c r="B16" s="431"/>
      <c r="C16" s="8" t="s">
        <v>67</v>
      </c>
      <c r="D16" s="128">
        <v>1</v>
      </c>
      <c r="E16" s="148">
        <v>46.91</v>
      </c>
      <c r="F16" s="10">
        <v>44518</v>
      </c>
      <c r="G16" s="10" t="s">
        <v>25</v>
      </c>
      <c r="H16" s="128" t="s">
        <v>26</v>
      </c>
      <c r="I16" s="128" t="s">
        <v>68</v>
      </c>
      <c r="J16" s="431"/>
      <c r="K16" s="445"/>
    </row>
    <row r="17" spans="1:11" ht="25.5" x14ac:dyDescent="0.25">
      <c r="A17" s="84" t="s">
        <v>436</v>
      </c>
      <c r="B17" s="431"/>
      <c r="C17" s="8" t="s">
        <v>72</v>
      </c>
      <c r="D17" s="128">
        <v>1</v>
      </c>
      <c r="E17" s="148">
        <v>166.99</v>
      </c>
      <c r="F17" s="10">
        <v>44844</v>
      </c>
      <c r="G17" s="10" t="s">
        <v>25</v>
      </c>
      <c r="H17" s="128" t="s">
        <v>26</v>
      </c>
      <c r="I17" s="128" t="s">
        <v>73</v>
      </c>
      <c r="J17" s="431"/>
      <c r="K17" s="445"/>
    </row>
    <row r="18" spans="1:11" ht="25.5" x14ac:dyDescent="0.25">
      <c r="A18" s="84" t="s">
        <v>435</v>
      </c>
      <c r="B18" s="431"/>
      <c r="C18" s="8" t="s">
        <v>76</v>
      </c>
      <c r="D18" s="128">
        <v>1</v>
      </c>
      <c r="E18" s="148">
        <v>13.3</v>
      </c>
      <c r="F18" s="10">
        <v>45085</v>
      </c>
      <c r="G18" s="10" t="s">
        <v>25</v>
      </c>
      <c r="H18" s="128" t="s">
        <v>26</v>
      </c>
      <c r="I18" s="128" t="s">
        <v>77</v>
      </c>
      <c r="J18" s="431"/>
      <c r="K18" s="445"/>
    </row>
    <row r="19" spans="1:11" x14ac:dyDescent="0.25">
      <c r="A19" s="84" t="s">
        <v>437</v>
      </c>
      <c r="B19" s="431"/>
      <c r="C19" s="8" t="s">
        <v>78</v>
      </c>
      <c r="D19" s="128">
        <v>1</v>
      </c>
      <c r="E19" s="148">
        <v>965</v>
      </c>
      <c r="F19" s="10">
        <v>45085</v>
      </c>
      <c r="G19" s="10" t="s">
        <v>25</v>
      </c>
      <c r="H19" s="128" t="s">
        <v>26</v>
      </c>
      <c r="I19" s="128" t="s">
        <v>79</v>
      </c>
      <c r="J19" s="431"/>
      <c r="K19" s="445"/>
    </row>
    <row r="20" spans="1:11" ht="25.5" x14ac:dyDescent="0.25">
      <c r="A20" s="85" t="s">
        <v>456</v>
      </c>
      <c r="B20" s="431"/>
      <c r="C20" s="8" t="s">
        <v>80</v>
      </c>
      <c r="D20" s="128">
        <v>2</v>
      </c>
      <c r="E20" s="148">
        <v>246.84</v>
      </c>
      <c r="F20" s="10">
        <v>45085</v>
      </c>
      <c r="G20" s="10" t="s">
        <v>25</v>
      </c>
      <c r="H20" s="128" t="s">
        <v>26</v>
      </c>
      <c r="I20" s="128" t="s">
        <v>79</v>
      </c>
      <c r="J20" s="431"/>
      <c r="K20" s="445"/>
    </row>
    <row r="21" spans="1:11" ht="25.5" customHeight="1" x14ac:dyDescent="0.25">
      <c r="A21" s="84" t="s">
        <v>440</v>
      </c>
      <c r="B21" s="431"/>
      <c r="C21" s="8" t="s">
        <v>337</v>
      </c>
      <c r="D21" s="128">
        <v>1</v>
      </c>
      <c r="E21" s="148">
        <v>77.989999999999995</v>
      </c>
      <c r="F21" s="10">
        <v>45692</v>
      </c>
      <c r="G21" s="10" t="s">
        <v>25</v>
      </c>
      <c r="H21" s="128" t="s">
        <v>26</v>
      </c>
      <c r="I21" s="128" t="s">
        <v>64</v>
      </c>
      <c r="J21" s="431"/>
      <c r="K21" s="445"/>
    </row>
    <row r="22" spans="1:11" ht="26.25" thickBot="1" x14ac:dyDescent="0.3">
      <c r="A22" s="126" t="s">
        <v>447</v>
      </c>
      <c r="B22" s="458"/>
      <c r="C22" s="118" t="s">
        <v>339</v>
      </c>
      <c r="D22" s="130">
        <v>1</v>
      </c>
      <c r="E22" s="149">
        <v>664.94399999999996</v>
      </c>
      <c r="F22" s="119">
        <v>45692</v>
      </c>
      <c r="G22" s="119" t="s">
        <v>25</v>
      </c>
      <c r="H22" s="130" t="s">
        <v>26</v>
      </c>
      <c r="I22" s="130" t="s">
        <v>340</v>
      </c>
      <c r="J22" s="458"/>
      <c r="K22" s="446"/>
    </row>
    <row r="23" spans="1:11" ht="15.75" customHeight="1" thickBot="1" x14ac:dyDescent="0.3">
      <c r="A23" s="462" t="s">
        <v>84</v>
      </c>
      <c r="B23" s="463"/>
      <c r="C23" s="464"/>
      <c r="D23" s="86">
        <f>SUM(D5:D22)</f>
        <v>21</v>
      </c>
      <c r="E23" s="142">
        <f>SUM(E5:E22)</f>
        <v>4860.6039999999994</v>
      </c>
      <c r="F23" s="455"/>
      <c r="G23" s="456"/>
      <c r="H23" s="456"/>
      <c r="I23" s="456"/>
      <c r="J23" s="456"/>
      <c r="K23" s="457"/>
    </row>
    <row r="24" spans="1:11" ht="25.5" x14ac:dyDescent="0.25">
      <c r="A24" s="114" t="s">
        <v>22</v>
      </c>
      <c r="B24" s="454" t="s">
        <v>85</v>
      </c>
      <c r="C24" s="115" t="s">
        <v>88</v>
      </c>
      <c r="D24" s="129">
        <v>1</v>
      </c>
      <c r="E24" s="147">
        <v>21.1</v>
      </c>
      <c r="F24" s="116">
        <v>42086</v>
      </c>
      <c r="G24" s="116" t="s">
        <v>25</v>
      </c>
      <c r="H24" s="129" t="s">
        <v>26</v>
      </c>
      <c r="I24" s="129" t="s">
        <v>42</v>
      </c>
      <c r="J24" s="454" t="s">
        <v>28</v>
      </c>
      <c r="K24" s="444" t="s">
        <v>40</v>
      </c>
    </row>
    <row r="25" spans="1:11" ht="25.5" x14ac:dyDescent="0.25">
      <c r="A25" s="85" t="s">
        <v>35</v>
      </c>
      <c r="B25" s="431"/>
      <c r="C25" s="8" t="s">
        <v>89</v>
      </c>
      <c r="D25" s="128">
        <v>1</v>
      </c>
      <c r="E25" s="148">
        <v>9.0500000000000007</v>
      </c>
      <c r="F25" s="10">
        <v>42116</v>
      </c>
      <c r="G25" s="10" t="s">
        <v>25</v>
      </c>
      <c r="H25" s="128" t="s">
        <v>26</v>
      </c>
      <c r="I25" s="128" t="s">
        <v>90</v>
      </c>
      <c r="J25" s="431"/>
      <c r="K25" s="445"/>
    </row>
    <row r="26" spans="1:11" ht="25.5" x14ac:dyDescent="0.25">
      <c r="A26" s="85" t="s">
        <v>243</v>
      </c>
      <c r="B26" s="431"/>
      <c r="C26" s="8" t="s">
        <v>91</v>
      </c>
      <c r="D26" s="128">
        <v>1</v>
      </c>
      <c r="E26" s="148">
        <v>12.67</v>
      </c>
      <c r="F26" s="10">
        <v>42116</v>
      </c>
      <c r="G26" s="10" t="s">
        <v>25</v>
      </c>
      <c r="H26" s="128" t="s">
        <v>26</v>
      </c>
      <c r="I26" s="128" t="s">
        <v>92</v>
      </c>
      <c r="J26" s="431"/>
      <c r="K26" s="445"/>
    </row>
    <row r="27" spans="1:11" x14ac:dyDescent="0.25">
      <c r="A27" s="85" t="s">
        <v>441</v>
      </c>
      <c r="B27" s="431"/>
      <c r="C27" s="8" t="s">
        <v>93</v>
      </c>
      <c r="D27" s="128">
        <v>1</v>
      </c>
      <c r="E27" s="148">
        <v>29.91</v>
      </c>
      <c r="F27" s="10">
        <v>42116</v>
      </c>
      <c r="G27" s="10" t="s">
        <v>25</v>
      </c>
      <c r="H27" s="128" t="s">
        <v>26</v>
      </c>
      <c r="I27" s="128" t="s">
        <v>94</v>
      </c>
      <c r="J27" s="432"/>
      <c r="K27" s="453"/>
    </row>
    <row r="28" spans="1:11" ht="25.5" x14ac:dyDescent="0.25">
      <c r="A28" s="85" t="s">
        <v>442</v>
      </c>
      <c r="B28" s="431"/>
      <c r="C28" s="8" t="s">
        <v>96</v>
      </c>
      <c r="D28" s="128">
        <v>2</v>
      </c>
      <c r="E28" s="148">
        <v>390.96</v>
      </c>
      <c r="F28" s="10">
        <v>42255</v>
      </c>
      <c r="G28" s="10" t="s">
        <v>25</v>
      </c>
      <c r="H28" s="128" t="s">
        <v>47</v>
      </c>
      <c r="I28" s="128" t="s">
        <v>51</v>
      </c>
      <c r="J28" s="430" t="s">
        <v>34</v>
      </c>
      <c r="K28" s="449" t="s">
        <v>49</v>
      </c>
    </row>
    <row r="29" spans="1:11" x14ac:dyDescent="0.25">
      <c r="A29" s="85" t="s">
        <v>443</v>
      </c>
      <c r="B29" s="431"/>
      <c r="C29" s="8" t="s">
        <v>98</v>
      </c>
      <c r="D29" s="128">
        <v>1</v>
      </c>
      <c r="E29" s="148">
        <v>142.01</v>
      </c>
      <c r="F29" s="10">
        <v>42255</v>
      </c>
      <c r="G29" s="10" t="s">
        <v>25</v>
      </c>
      <c r="H29" s="128" t="s">
        <v>47</v>
      </c>
      <c r="I29" s="128" t="s">
        <v>51</v>
      </c>
      <c r="J29" s="431"/>
      <c r="K29" s="445"/>
    </row>
    <row r="30" spans="1:11" x14ac:dyDescent="0.25">
      <c r="A30" s="85" t="s">
        <v>97</v>
      </c>
      <c r="B30" s="431"/>
      <c r="C30" s="8" t="s">
        <v>100</v>
      </c>
      <c r="D30" s="128">
        <v>1</v>
      </c>
      <c r="E30" s="148">
        <v>90.5</v>
      </c>
      <c r="F30" s="10">
        <v>42247</v>
      </c>
      <c r="G30" s="10" t="s">
        <v>25</v>
      </c>
      <c r="H30" s="128" t="s">
        <v>47</v>
      </c>
      <c r="I30" s="128" t="s">
        <v>51</v>
      </c>
      <c r="J30" s="431"/>
      <c r="K30" s="445"/>
    </row>
    <row r="31" spans="1:11" x14ac:dyDescent="0.25">
      <c r="A31" s="85" t="s">
        <v>287</v>
      </c>
      <c r="B31" s="431"/>
      <c r="C31" s="8" t="s">
        <v>101</v>
      </c>
      <c r="D31" s="128">
        <v>1</v>
      </c>
      <c r="E31" s="148">
        <v>553</v>
      </c>
      <c r="F31" s="10">
        <v>42185</v>
      </c>
      <c r="G31" s="10" t="s">
        <v>25</v>
      </c>
      <c r="H31" s="128" t="s">
        <v>47</v>
      </c>
      <c r="I31" s="128" t="s">
        <v>102</v>
      </c>
      <c r="J31" s="432"/>
      <c r="K31" s="445"/>
    </row>
    <row r="32" spans="1:11" ht="25.5" x14ac:dyDescent="0.25">
      <c r="A32" s="85" t="s">
        <v>290</v>
      </c>
      <c r="B32" s="431"/>
      <c r="C32" s="8" t="s">
        <v>103</v>
      </c>
      <c r="D32" s="128">
        <v>1</v>
      </c>
      <c r="E32" s="148">
        <v>239.75</v>
      </c>
      <c r="F32" s="10">
        <v>42094</v>
      </c>
      <c r="G32" s="10" t="s">
        <v>25</v>
      </c>
      <c r="H32" s="128" t="s">
        <v>47</v>
      </c>
      <c r="I32" s="128" t="s">
        <v>104</v>
      </c>
      <c r="J32" s="430" t="s">
        <v>54</v>
      </c>
      <c r="K32" s="445"/>
    </row>
    <row r="33" spans="1:11" ht="38.25" x14ac:dyDescent="0.25">
      <c r="A33" s="85" t="s">
        <v>223</v>
      </c>
      <c r="B33" s="431"/>
      <c r="C33" s="8" t="s">
        <v>105</v>
      </c>
      <c r="D33" s="128">
        <v>1</v>
      </c>
      <c r="E33" s="148">
        <v>374.56</v>
      </c>
      <c r="F33" s="10">
        <v>42094</v>
      </c>
      <c r="G33" s="10" t="s">
        <v>25</v>
      </c>
      <c r="H33" s="128" t="s">
        <v>47</v>
      </c>
      <c r="I33" s="128" t="s">
        <v>106</v>
      </c>
      <c r="J33" s="431"/>
      <c r="K33" s="445"/>
    </row>
    <row r="34" spans="1:11" ht="25.5" x14ac:dyDescent="0.25">
      <c r="A34" s="85" t="s">
        <v>60</v>
      </c>
      <c r="B34" s="431"/>
      <c r="C34" s="8" t="s">
        <v>107</v>
      </c>
      <c r="D34" s="128">
        <v>1</v>
      </c>
      <c r="E34" s="148">
        <v>526.04999999999995</v>
      </c>
      <c r="F34" s="10">
        <v>42185</v>
      </c>
      <c r="G34" s="10" t="s">
        <v>25</v>
      </c>
      <c r="H34" s="128" t="s">
        <v>47</v>
      </c>
      <c r="I34" s="128" t="s">
        <v>108</v>
      </c>
      <c r="J34" s="431"/>
      <c r="K34" s="445"/>
    </row>
    <row r="35" spans="1:11" ht="25.5" x14ac:dyDescent="0.25">
      <c r="A35" s="85" t="s">
        <v>296</v>
      </c>
      <c r="B35" s="431"/>
      <c r="C35" s="8" t="s">
        <v>109</v>
      </c>
      <c r="D35" s="128">
        <v>1</v>
      </c>
      <c r="E35" s="148">
        <v>524</v>
      </c>
      <c r="F35" s="10">
        <v>42229</v>
      </c>
      <c r="G35" s="10" t="s">
        <v>25</v>
      </c>
      <c r="H35" s="128" t="s">
        <v>47</v>
      </c>
      <c r="I35" s="128" t="s">
        <v>110</v>
      </c>
      <c r="J35" s="432"/>
      <c r="K35" s="445"/>
    </row>
    <row r="36" spans="1:11" ht="25.5" x14ac:dyDescent="0.25">
      <c r="A36" s="85" t="s">
        <v>299</v>
      </c>
      <c r="B36" s="431"/>
      <c r="C36" s="8" t="s">
        <v>111</v>
      </c>
      <c r="D36" s="128">
        <v>1</v>
      </c>
      <c r="E36" s="148">
        <v>139</v>
      </c>
      <c r="F36" s="10">
        <v>42650</v>
      </c>
      <c r="G36" s="10" t="s">
        <v>25</v>
      </c>
      <c r="H36" s="128" t="s">
        <v>47</v>
      </c>
      <c r="I36" s="128" t="s">
        <v>112</v>
      </c>
      <c r="J36" s="128" t="s">
        <v>34</v>
      </c>
      <c r="K36" s="445"/>
    </row>
    <row r="37" spans="1:11" ht="25.5" x14ac:dyDescent="0.25">
      <c r="A37" s="85" t="s">
        <v>436</v>
      </c>
      <c r="B37" s="431"/>
      <c r="C37" s="8" t="s">
        <v>113</v>
      </c>
      <c r="D37" s="128">
        <v>1</v>
      </c>
      <c r="E37" s="148">
        <v>91.8</v>
      </c>
      <c r="F37" s="10">
        <v>42116</v>
      </c>
      <c r="G37" s="10" t="s">
        <v>25</v>
      </c>
      <c r="H37" s="128" t="s">
        <v>26</v>
      </c>
      <c r="I37" s="128" t="s">
        <v>114</v>
      </c>
      <c r="J37" s="128" t="s">
        <v>28</v>
      </c>
      <c r="K37" s="453"/>
    </row>
    <row r="38" spans="1:11" ht="25.5" x14ac:dyDescent="0.25">
      <c r="A38" s="85" t="s">
        <v>397</v>
      </c>
      <c r="B38" s="431"/>
      <c r="C38" s="8" t="s">
        <v>115</v>
      </c>
      <c r="D38" s="128">
        <v>2</v>
      </c>
      <c r="E38" s="148">
        <v>251.3</v>
      </c>
      <c r="F38" s="10">
        <v>43209</v>
      </c>
      <c r="G38" s="10" t="s">
        <v>25</v>
      </c>
      <c r="H38" s="128" t="s">
        <v>47</v>
      </c>
      <c r="I38" s="128" t="s">
        <v>116</v>
      </c>
      <c r="J38" s="430" t="s">
        <v>34</v>
      </c>
      <c r="K38" s="449" t="s">
        <v>29</v>
      </c>
    </row>
    <row r="39" spans="1:11" ht="25.5" x14ac:dyDescent="0.25">
      <c r="A39" s="85" t="s">
        <v>438</v>
      </c>
      <c r="B39" s="431"/>
      <c r="C39" s="8" t="s">
        <v>117</v>
      </c>
      <c r="D39" s="128">
        <v>1</v>
      </c>
      <c r="E39" s="148">
        <v>410</v>
      </c>
      <c r="F39" s="10">
        <v>43489</v>
      </c>
      <c r="G39" s="10" t="s">
        <v>25</v>
      </c>
      <c r="H39" s="128" t="s">
        <v>47</v>
      </c>
      <c r="I39" s="128" t="s">
        <v>116</v>
      </c>
      <c r="J39" s="431"/>
      <c r="K39" s="445"/>
    </row>
    <row r="40" spans="1:11" x14ac:dyDescent="0.25">
      <c r="A40" s="85" t="s">
        <v>439</v>
      </c>
      <c r="B40" s="431"/>
      <c r="C40" s="8" t="s">
        <v>118</v>
      </c>
      <c r="D40" s="128">
        <v>1</v>
      </c>
      <c r="E40" s="148">
        <v>356</v>
      </c>
      <c r="F40" s="10">
        <v>43489</v>
      </c>
      <c r="G40" s="10" t="s">
        <v>25</v>
      </c>
      <c r="H40" s="128" t="s">
        <v>47</v>
      </c>
      <c r="I40" s="128" t="s">
        <v>116</v>
      </c>
      <c r="J40" s="431"/>
      <c r="K40" s="445"/>
    </row>
    <row r="41" spans="1:11" x14ac:dyDescent="0.25">
      <c r="A41" s="85" t="s">
        <v>440</v>
      </c>
      <c r="B41" s="431"/>
      <c r="C41" s="8" t="s">
        <v>119</v>
      </c>
      <c r="D41" s="128">
        <v>1</v>
      </c>
      <c r="E41" s="148">
        <v>51.97</v>
      </c>
      <c r="F41" s="10">
        <v>44060</v>
      </c>
      <c r="G41" s="10" t="s">
        <v>25</v>
      </c>
      <c r="H41" s="128" t="s">
        <v>47</v>
      </c>
      <c r="I41" s="128" t="s">
        <v>120</v>
      </c>
      <c r="J41" s="431"/>
      <c r="K41" s="445"/>
    </row>
    <row r="42" spans="1:11" x14ac:dyDescent="0.25">
      <c r="A42" s="85" t="s">
        <v>447</v>
      </c>
      <c r="B42" s="431"/>
      <c r="C42" s="8" t="s">
        <v>121</v>
      </c>
      <c r="D42" s="128">
        <v>1</v>
      </c>
      <c r="E42" s="148">
        <v>241</v>
      </c>
      <c r="F42" s="10">
        <v>44365</v>
      </c>
      <c r="G42" s="10" t="s">
        <v>25</v>
      </c>
      <c r="H42" s="128" t="s">
        <v>47</v>
      </c>
      <c r="I42" s="128" t="s">
        <v>120</v>
      </c>
      <c r="J42" s="431"/>
      <c r="K42" s="445"/>
    </row>
    <row r="43" spans="1:11" ht="25.5" x14ac:dyDescent="0.25">
      <c r="A43" s="85" t="s">
        <v>360</v>
      </c>
      <c r="B43" s="431"/>
      <c r="C43" s="8" t="s">
        <v>122</v>
      </c>
      <c r="D43" s="128">
        <v>1</v>
      </c>
      <c r="E43" s="148">
        <v>439</v>
      </c>
      <c r="F43" s="10">
        <v>45274</v>
      </c>
      <c r="G43" s="10" t="s">
        <v>25</v>
      </c>
      <c r="H43" s="128" t="s">
        <v>26</v>
      </c>
      <c r="I43" s="128" t="s">
        <v>123</v>
      </c>
      <c r="J43" s="431"/>
      <c r="K43" s="445"/>
    </row>
    <row r="44" spans="1:11" ht="25.5" x14ac:dyDescent="0.25">
      <c r="A44" s="85" t="s">
        <v>361</v>
      </c>
      <c r="B44" s="431"/>
      <c r="C44" s="8" t="s">
        <v>124</v>
      </c>
      <c r="D44" s="128">
        <v>1</v>
      </c>
      <c r="E44" s="148">
        <v>435</v>
      </c>
      <c r="F44" s="10">
        <v>45274</v>
      </c>
      <c r="G44" s="10" t="s">
        <v>25</v>
      </c>
      <c r="H44" s="128" t="s">
        <v>26</v>
      </c>
      <c r="I44" s="128" t="s">
        <v>125</v>
      </c>
      <c r="J44" s="431"/>
      <c r="K44" s="445"/>
    </row>
    <row r="45" spans="1:11" x14ac:dyDescent="0.25">
      <c r="A45" s="85" t="s">
        <v>81</v>
      </c>
      <c r="B45" s="431"/>
      <c r="C45" s="8" t="s">
        <v>126</v>
      </c>
      <c r="D45" s="128">
        <v>1</v>
      </c>
      <c r="E45" s="148">
        <v>58.9</v>
      </c>
      <c r="F45" s="10">
        <v>43489</v>
      </c>
      <c r="G45" s="10" t="s">
        <v>25</v>
      </c>
      <c r="H45" s="128" t="s">
        <v>47</v>
      </c>
      <c r="I45" s="128" t="s">
        <v>116</v>
      </c>
      <c r="J45" s="432"/>
      <c r="K45" s="445"/>
    </row>
    <row r="46" spans="1:11" ht="38.25" x14ac:dyDescent="0.25">
      <c r="A46" s="85" t="s">
        <v>336</v>
      </c>
      <c r="B46" s="431"/>
      <c r="C46" s="8" t="s">
        <v>127</v>
      </c>
      <c r="D46" s="128">
        <v>1</v>
      </c>
      <c r="E46" s="148">
        <v>4</v>
      </c>
      <c r="F46" s="10">
        <v>44096</v>
      </c>
      <c r="G46" s="10" t="s">
        <v>25</v>
      </c>
      <c r="H46" s="128" t="s">
        <v>47</v>
      </c>
      <c r="I46" s="128" t="s">
        <v>128</v>
      </c>
      <c r="J46" s="430" t="s">
        <v>54</v>
      </c>
      <c r="K46" s="445"/>
    </row>
    <row r="47" spans="1:11" x14ac:dyDescent="0.25">
      <c r="A47" s="85" t="s">
        <v>352</v>
      </c>
      <c r="B47" s="431"/>
      <c r="C47" s="8" t="s">
        <v>129</v>
      </c>
      <c r="D47" s="128">
        <v>1</v>
      </c>
      <c r="E47" s="148">
        <v>10.63</v>
      </c>
      <c r="F47" s="10">
        <v>44257</v>
      </c>
      <c r="G47" s="10" t="s">
        <v>25</v>
      </c>
      <c r="H47" s="128" t="s">
        <v>26</v>
      </c>
      <c r="I47" s="128" t="s">
        <v>130</v>
      </c>
      <c r="J47" s="432"/>
      <c r="K47" s="445"/>
    </row>
    <row r="48" spans="1:11" ht="25.5" x14ac:dyDescent="0.25">
      <c r="A48" s="85" t="s">
        <v>338</v>
      </c>
      <c r="B48" s="431"/>
      <c r="C48" s="8" t="s">
        <v>133</v>
      </c>
      <c r="D48" s="128">
        <v>1</v>
      </c>
      <c r="E48" s="148">
        <v>17.09</v>
      </c>
      <c r="F48" s="10">
        <v>44258</v>
      </c>
      <c r="G48" s="10" t="s">
        <v>25</v>
      </c>
      <c r="H48" s="128" t="s">
        <v>26</v>
      </c>
      <c r="I48" s="128" t="s">
        <v>134</v>
      </c>
      <c r="J48" s="430" t="s">
        <v>28</v>
      </c>
      <c r="K48" s="445"/>
    </row>
    <row r="49" spans="1:11" ht="25.5" x14ac:dyDescent="0.25">
      <c r="A49" s="85" t="s">
        <v>362</v>
      </c>
      <c r="B49" s="431"/>
      <c r="C49" s="8" t="s">
        <v>135</v>
      </c>
      <c r="D49" s="128">
        <v>1</v>
      </c>
      <c r="E49" s="148">
        <v>74.88</v>
      </c>
      <c r="F49" s="10">
        <v>44263</v>
      </c>
      <c r="G49" s="10" t="s">
        <v>25</v>
      </c>
      <c r="H49" s="128" t="s">
        <v>26</v>
      </c>
      <c r="I49" s="128" t="s">
        <v>136</v>
      </c>
      <c r="J49" s="431"/>
      <c r="K49" s="445"/>
    </row>
    <row r="50" spans="1:11" ht="38.25" x14ac:dyDescent="0.25">
      <c r="A50" s="85" t="s">
        <v>363</v>
      </c>
      <c r="B50" s="431"/>
      <c r="C50" s="8" t="s">
        <v>137</v>
      </c>
      <c r="D50" s="128">
        <v>1</v>
      </c>
      <c r="E50" s="148">
        <v>700</v>
      </c>
      <c r="F50" s="10">
        <v>44258</v>
      </c>
      <c r="G50" s="10" t="s">
        <v>25</v>
      </c>
      <c r="H50" s="128" t="s">
        <v>26</v>
      </c>
      <c r="I50" s="128" t="s">
        <v>138</v>
      </c>
      <c r="J50" s="431"/>
      <c r="K50" s="445"/>
    </row>
    <row r="51" spans="1:11" ht="25.5" x14ac:dyDescent="0.25">
      <c r="A51" s="85" t="s">
        <v>364</v>
      </c>
      <c r="B51" s="431"/>
      <c r="C51" s="8" t="s">
        <v>139</v>
      </c>
      <c r="D51" s="128">
        <v>1</v>
      </c>
      <c r="E51" s="148">
        <v>83.1</v>
      </c>
      <c r="F51" s="10">
        <v>44258</v>
      </c>
      <c r="G51" s="10" t="s">
        <v>25</v>
      </c>
      <c r="H51" s="128" t="s">
        <v>26</v>
      </c>
      <c r="I51" s="128" t="s">
        <v>42</v>
      </c>
      <c r="J51" s="431"/>
      <c r="K51" s="445"/>
    </row>
    <row r="52" spans="1:11" ht="25.5" x14ac:dyDescent="0.25">
      <c r="A52" s="85" t="s">
        <v>365</v>
      </c>
      <c r="B52" s="431"/>
      <c r="C52" s="8" t="s">
        <v>140</v>
      </c>
      <c r="D52" s="128">
        <v>1</v>
      </c>
      <c r="E52" s="148">
        <v>84.03</v>
      </c>
      <c r="F52" s="10">
        <v>44518</v>
      </c>
      <c r="G52" s="10" t="s">
        <v>25</v>
      </c>
      <c r="H52" s="128" t="s">
        <v>26</v>
      </c>
      <c r="I52" s="128" t="s">
        <v>141</v>
      </c>
      <c r="J52" s="431"/>
      <c r="K52" s="445"/>
    </row>
    <row r="53" spans="1:11" ht="25.5" x14ac:dyDescent="0.25">
      <c r="A53" s="85" t="s">
        <v>366</v>
      </c>
      <c r="B53" s="431"/>
      <c r="C53" s="8" t="s">
        <v>142</v>
      </c>
      <c r="D53" s="128">
        <v>1</v>
      </c>
      <c r="E53" s="148">
        <v>7</v>
      </c>
      <c r="F53" s="10">
        <v>44518</v>
      </c>
      <c r="G53" s="10" t="s">
        <v>25</v>
      </c>
      <c r="H53" s="128" t="s">
        <v>26</v>
      </c>
      <c r="I53" s="128" t="s">
        <v>143</v>
      </c>
      <c r="J53" s="431"/>
      <c r="K53" s="445"/>
    </row>
    <row r="54" spans="1:11" ht="25.5" x14ac:dyDescent="0.25">
      <c r="A54" s="85" t="s">
        <v>458</v>
      </c>
      <c r="B54" s="431"/>
      <c r="C54" s="8" t="s">
        <v>144</v>
      </c>
      <c r="D54" s="128">
        <v>2</v>
      </c>
      <c r="E54" s="148">
        <v>61.055999999999997</v>
      </c>
      <c r="F54" s="10">
        <v>44844</v>
      </c>
      <c r="G54" s="10" t="s">
        <v>25</v>
      </c>
      <c r="H54" s="128" t="s">
        <v>26</v>
      </c>
      <c r="I54" s="128" t="s">
        <v>145</v>
      </c>
      <c r="J54" s="431"/>
      <c r="K54" s="445"/>
    </row>
    <row r="55" spans="1:11" ht="25.5" x14ac:dyDescent="0.25">
      <c r="A55" s="85" t="s">
        <v>369</v>
      </c>
      <c r="B55" s="431"/>
      <c r="C55" s="8" t="s">
        <v>149</v>
      </c>
      <c r="D55" s="128">
        <v>1</v>
      </c>
      <c r="E55" s="148">
        <v>81.094999999999999</v>
      </c>
      <c r="F55" s="10">
        <v>44943</v>
      </c>
      <c r="G55" s="10" t="s">
        <v>25</v>
      </c>
      <c r="H55" s="128" t="s">
        <v>26</v>
      </c>
      <c r="I55" s="128" t="s">
        <v>150</v>
      </c>
      <c r="J55" s="431"/>
      <c r="K55" s="445"/>
    </row>
    <row r="56" spans="1:11" x14ac:dyDescent="0.25">
      <c r="A56" s="85" t="s">
        <v>408</v>
      </c>
      <c r="B56" s="431"/>
      <c r="C56" s="8" t="s">
        <v>153</v>
      </c>
      <c r="D56" s="128">
        <v>1</v>
      </c>
      <c r="E56" s="148">
        <v>108.85</v>
      </c>
      <c r="F56" s="10">
        <v>45085</v>
      </c>
      <c r="G56" s="10" t="s">
        <v>25</v>
      </c>
      <c r="H56" s="128" t="s">
        <v>26</v>
      </c>
      <c r="I56" s="128" t="s">
        <v>154</v>
      </c>
      <c r="J56" s="431"/>
      <c r="K56" s="445"/>
    </row>
    <row r="57" spans="1:11" ht="25.5" x14ac:dyDescent="0.25">
      <c r="A57" s="85" t="s">
        <v>146</v>
      </c>
      <c r="B57" s="431"/>
      <c r="C57" s="8" t="s">
        <v>155</v>
      </c>
      <c r="D57" s="128">
        <v>1</v>
      </c>
      <c r="E57" s="148">
        <v>97.034999999999997</v>
      </c>
      <c r="F57" s="10">
        <v>45085</v>
      </c>
      <c r="G57" s="10" t="s">
        <v>25</v>
      </c>
      <c r="H57" s="128" t="s">
        <v>26</v>
      </c>
      <c r="I57" s="128" t="s">
        <v>156</v>
      </c>
      <c r="J57" s="431"/>
      <c r="K57" s="445"/>
    </row>
    <row r="58" spans="1:11" ht="25.5" x14ac:dyDescent="0.25">
      <c r="A58" s="85" t="s">
        <v>448</v>
      </c>
      <c r="B58" s="431"/>
      <c r="C58" s="8" t="s">
        <v>157</v>
      </c>
      <c r="D58" s="128">
        <v>1</v>
      </c>
      <c r="E58" s="148">
        <v>9.68</v>
      </c>
      <c r="F58" s="10">
        <v>45085</v>
      </c>
      <c r="G58" s="10" t="s">
        <v>25</v>
      </c>
      <c r="H58" s="128" t="s">
        <v>26</v>
      </c>
      <c r="I58" s="128" t="s">
        <v>158</v>
      </c>
      <c r="J58" s="431"/>
      <c r="K58" s="445"/>
    </row>
    <row r="59" spans="1:11" x14ac:dyDescent="0.25">
      <c r="A59" s="85" t="s">
        <v>449</v>
      </c>
      <c r="B59" s="431"/>
      <c r="C59" s="8" t="s">
        <v>159</v>
      </c>
      <c r="D59" s="128">
        <v>1</v>
      </c>
      <c r="E59" s="148">
        <v>235.71799999999999</v>
      </c>
      <c r="F59" s="10">
        <v>45085</v>
      </c>
      <c r="G59" s="10" t="s">
        <v>25</v>
      </c>
      <c r="H59" s="128" t="s">
        <v>26</v>
      </c>
      <c r="I59" s="128" t="s">
        <v>154</v>
      </c>
      <c r="J59" s="431"/>
      <c r="K59" s="445"/>
    </row>
    <row r="60" spans="1:11" ht="25.5" x14ac:dyDescent="0.25">
      <c r="A60" s="85" t="s">
        <v>370</v>
      </c>
      <c r="B60" s="431"/>
      <c r="C60" s="8" t="s">
        <v>160</v>
      </c>
      <c r="D60" s="128">
        <v>1</v>
      </c>
      <c r="E60" s="148">
        <v>35</v>
      </c>
      <c r="F60" s="10">
        <v>45085</v>
      </c>
      <c r="G60" s="10" t="s">
        <v>25</v>
      </c>
      <c r="H60" s="128" t="s">
        <v>26</v>
      </c>
      <c r="I60" s="128" t="s">
        <v>161</v>
      </c>
      <c r="J60" s="431"/>
      <c r="K60" s="445"/>
    </row>
    <row r="61" spans="1:11" ht="25.5" x14ac:dyDescent="0.25">
      <c r="A61" s="85" t="s">
        <v>371</v>
      </c>
      <c r="B61" s="431"/>
      <c r="C61" s="8" t="s">
        <v>356</v>
      </c>
      <c r="D61" s="128">
        <v>1</v>
      </c>
      <c r="E61" s="148">
        <v>45.22</v>
      </c>
      <c r="F61" s="10">
        <v>45505</v>
      </c>
      <c r="G61" s="10" t="s">
        <v>25</v>
      </c>
      <c r="H61" s="128" t="s">
        <v>26</v>
      </c>
      <c r="I61" s="128" t="s">
        <v>340</v>
      </c>
      <c r="J61" s="431"/>
      <c r="K61" s="445"/>
    </row>
    <row r="62" spans="1:11" ht="25.5" x14ac:dyDescent="0.25">
      <c r="A62" s="85" t="s">
        <v>372</v>
      </c>
      <c r="B62" s="431"/>
      <c r="C62" s="8" t="s">
        <v>406</v>
      </c>
      <c r="D62" s="128">
        <v>1</v>
      </c>
      <c r="E62" s="148">
        <v>53</v>
      </c>
      <c r="F62" s="10">
        <v>45573</v>
      </c>
      <c r="G62" s="10" t="s">
        <v>25</v>
      </c>
      <c r="H62" s="128" t="s">
        <v>26</v>
      </c>
      <c r="I62" s="128" t="s">
        <v>152</v>
      </c>
      <c r="J62" s="431"/>
      <c r="K62" s="445"/>
    </row>
    <row r="63" spans="1:11" ht="26.25" thickBot="1" x14ac:dyDescent="0.3">
      <c r="A63" s="126" t="s">
        <v>373</v>
      </c>
      <c r="B63" s="458"/>
      <c r="C63" s="118" t="s">
        <v>344</v>
      </c>
      <c r="D63" s="130">
        <v>1</v>
      </c>
      <c r="E63" s="149">
        <v>102.268</v>
      </c>
      <c r="F63" s="119">
        <v>45692</v>
      </c>
      <c r="G63" s="119" t="s">
        <v>25</v>
      </c>
      <c r="H63" s="130" t="s">
        <v>26</v>
      </c>
      <c r="I63" s="130" t="s">
        <v>345</v>
      </c>
      <c r="J63" s="458"/>
      <c r="K63" s="446"/>
    </row>
    <row r="64" spans="1:11" ht="15.75" customHeight="1" thickBot="1" x14ac:dyDescent="0.3">
      <c r="A64" s="462" t="s">
        <v>162</v>
      </c>
      <c r="B64" s="463"/>
      <c r="C64" s="464"/>
      <c r="D64" s="86">
        <f>SUM(D24:D63)</f>
        <v>43</v>
      </c>
      <c r="E64" s="142">
        <f>SUM(E24:E63)</f>
        <v>7197.1820000000007</v>
      </c>
      <c r="F64" s="455"/>
      <c r="G64" s="456"/>
      <c r="H64" s="456"/>
      <c r="I64" s="456"/>
      <c r="J64" s="456"/>
      <c r="K64" s="457"/>
    </row>
    <row r="65" spans="1:11" ht="25.5" customHeight="1" x14ac:dyDescent="0.25">
      <c r="A65" s="114" t="s">
        <v>22</v>
      </c>
      <c r="B65" s="454" t="s">
        <v>163</v>
      </c>
      <c r="C65" s="115" t="s">
        <v>164</v>
      </c>
      <c r="D65" s="129">
        <v>1</v>
      </c>
      <c r="E65" s="147">
        <v>29.1</v>
      </c>
      <c r="F65" s="116">
        <v>42086</v>
      </c>
      <c r="G65" s="116" t="s">
        <v>25</v>
      </c>
      <c r="H65" s="129" t="s">
        <v>26</v>
      </c>
      <c r="I65" s="129" t="s">
        <v>165</v>
      </c>
      <c r="J65" s="454" t="s">
        <v>28</v>
      </c>
      <c r="K65" s="444" t="s">
        <v>40</v>
      </c>
    </row>
    <row r="66" spans="1:11" ht="25.5" x14ac:dyDescent="0.25">
      <c r="A66" s="85" t="s">
        <v>35</v>
      </c>
      <c r="B66" s="431"/>
      <c r="C66" s="8" t="s">
        <v>166</v>
      </c>
      <c r="D66" s="128">
        <v>1</v>
      </c>
      <c r="E66" s="148">
        <v>5.1100000000000003</v>
      </c>
      <c r="F66" s="10">
        <v>42086</v>
      </c>
      <c r="G66" s="10" t="s">
        <v>25</v>
      </c>
      <c r="H66" s="128" t="s">
        <v>26</v>
      </c>
      <c r="I66" s="128" t="s">
        <v>167</v>
      </c>
      <c r="J66" s="431"/>
      <c r="K66" s="445"/>
    </row>
    <row r="67" spans="1:11" x14ac:dyDescent="0.25">
      <c r="A67" s="85" t="s">
        <v>243</v>
      </c>
      <c r="B67" s="431"/>
      <c r="C67" s="8" t="s">
        <v>168</v>
      </c>
      <c r="D67" s="128">
        <v>1</v>
      </c>
      <c r="E67" s="148">
        <v>20.97</v>
      </c>
      <c r="F67" s="10">
        <v>43871</v>
      </c>
      <c r="G67" s="10" t="s">
        <v>25</v>
      </c>
      <c r="H67" s="128" t="s">
        <v>26</v>
      </c>
      <c r="I67" s="128" t="s">
        <v>169</v>
      </c>
      <c r="J67" s="431"/>
      <c r="K67" s="445"/>
    </row>
    <row r="68" spans="1:11" x14ac:dyDescent="0.25">
      <c r="A68" s="85" t="s">
        <v>441</v>
      </c>
      <c r="B68" s="431"/>
      <c r="C68" s="8" t="s">
        <v>170</v>
      </c>
      <c r="D68" s="128">
        <v>1</v>
      </c>
      <c r="E68" s="148">
        <v>37</v>
      </c>
      <c r="F68" s="10">
        <v>43871</v>
      </c>
      <c r="G68" s="10" t="s">
        <v>25</v>
      </c>
      <c r="H68" s="128" t="s">
        <v>26</v>
      </c>
      <c r="I68" s="128" t="s">
        <v>169</v>
      </c>
      <c r="J68" s="432"/>
      <c r="K68" s="453"/>
    </row>
    <row r="69" spans="1:11" ht="25.5" x14ac:dyDescent="0.25">
      <c r="A69" s="85" t="s">
        <v>445</v>
      </c>
      <c r="B69" s="431"/>
      <c r="C69" s="8" t="s">
        <v>171</v>
      </c>
      <c r="D69" s="128">
        <v>1</v>
      </c>
      <c r="E69" s="148">
        <v>49.18</v>
      </c>
      <c r="F69" s="10">
        <v>42086</v>
      </c>
      <c r="G69" s="10" t="s">
        <v>25</v>
      </c>
      <c r="H69" s="128" t="s">
        <v>26</v>
      </c>
      <c r="I69" s="128" t="s">
        <v>172</v>
      </c>
      <c r="J69" s="128" t="s">
        <v>28</v>
      </c>
      <c r="K69" s="449" t="s">
        <v>49</v>
      </c>
    </row>
    <row r="70" spans="1:11" ht="25.5" customHeight="1" x14ac:dyDescent="0.25">
      <c r="A70" s="85" t="s">
        <v>446</v>
      </c>
      <c r="B70" s="431"/>
      <c r="C70" s="8" t="s">
        <v>173</v>
      </c>
      <c r="D70" s="128">
        <v>1</v>
      </c>
      <c r="E70" s="148">
        <v>393.6</v>
      </c>
      <c r="F70" s="10">
        <v>42752</v>
      </c>
      <c r="G70" s="10" t="s">
        <v>25</v>
      </c>
      <c r="H70" s="128" t="s">
        <v>47</v>
      </c>
      <c r="I70" s="128" t="s">
        <v>174</v>
      </c>
      <c r="J70" s="128" t="s">
        <v>34</v>
      </c>
      <c r="K70" s="453"/>
    </row>
    <row r="71" spans="1:11" ht="25.5" customHeight="1" x14ac:dyDescent="0.25">
      <c r="A71" s="85" t="s">
        <v>443</v>
      </c>
      <c r="B71" s="431"/>
      <c r="C71" s="8" t="s">
        <v>178</v>
      </c>
      <c r="D71" s="128">
        <v>1</v>
      </c>
      <c r="E71" s="148">
        <v>141</v>
      </c>
      <c r="F71" s="10">
        <v>42642</v>
      </c>
      <c r="G71" s="10" t="s">
        <v>25</v>
      </c>
      <c r="H71" s="128" t="s">
        <v>47</v>
      </c>
      <c r="I71" s="128" t="s">
        <v>130</v>
      </c>
      <c r="J71" s="128" t="s">
        <v>54</v>
      </c>
      <c r="K71" s="449" t="s">
        <v>29</v>
      </c>
    </row>
    <row r="72" spans="1:11" x14ac:dyDescent="0.25">
      <c r="A72" s="85" t="s">
        <v>97</v>
      </c>
      <c r="B72" s="431"/>
      <c r="C72" s="8" t="s">
        <v>181</v>
      </c>
      <c r="D72" s="128">
        <v>1</v>
      </c>
      <c r="E72" s="148">
        <v>69.819999999999993</v>
      </c>
      <c r="F72" s="10">
        <v>44258</v>
      </c>
      <c r="G72" s="10" t="s">
        <v>25</v>
      </c>
      <c r="H72" s="128" t="s">
        <v>26</v>
      </c>
      <c r="I72" s="128" t="s">
        <v>182</v>
      </c>
      <c r="J72" s="430" t="s">
        <v>28</v>
      </c>
      <c r="K72" s="445"/>
    </row>
    <row r="73" spans="1:11" ht="25.5" x14ac:dyDescent="0.25">
      <c r="A73" s="85" t="s">
        <v>287</v>
      </c>
      <c r="B73" s="431"/>
      <c r="C73" s="8" t="s">
        <v>183</v>
      </c>
      <c r="D73" s="128">
        <v>1</v>
      </c>
      <c r="E73" s="148">
        <v>42</v>
      </c>
      <c r="F73" s="10">
        <v>44258</v>
      </c>
      <c r="G73" s="10" t="s">
        <v>25</v>
      </c>
      <c r="H73" s="128" t="s">
        <v>26</v>
      </c>
      <c r="I73" s="128" t="s">
        <v>184</v>
      </c>
      <c r="J73" s="431"/>
      <c r="K73" s="445"/>
    </row>
    <row r="74" spans="1:11" ht="25.5" x14ac:dyDescent="0.25">
      <c r="A74" s="85" t="s">
        <v>457</v>
      </c>
      <c r="B74" s="431"/>
      <c r="C74" s="8" t="s">
        <v>190</v>
      </c>
      <c r="D74" s="128">
        <v>2</v>
      </c>
      <c r="E74" s="148">
        <v>9.34</v>
      </c>
      <c r="F74" s="10">
        <v>44518</v>
      </c>
      <c r="G74" s="10" t="s">
        <v>25</v>
      </c>
      <c r="H74" s="128" t="s">
        <v>26</v>
      </c>
      <c r="I74" s="128" t="s">
        <v>191</v>
      </c>
      <c r="J74" s="431"/>
      <c r="K74" s="445"/>
    </row>
    <row r="75" spans="1:11" x14ac:dyDescent="0.25">
      <c r="A75" s="85" t="s">
        <v>60</v>
      </c>
      <c r="B75" s="431"/>
      <c r="C75" s="8" t="s">
        <v>199</v>
      </c>
      <c r="D75" s="128">
        <v>1</v>
      </c>
      <c r="E75" s="148">
        <v>72.054000000000002</v>
      </c>
      <c r="F75" s="10">
        <v>44943</v>
      </c>
      <c r="G75" s="10" t="s">
        <v>25</v>
      </c>
      <c r="H75" s="128" t="s">
        <v>26</v>
      </c>
      <c r="I75" s="128" t="s">
        <v>169</v>
      </c>
      <c r="J75" s="431"/>
      <c r="K75" s="445"/>
    </row>
    <row r="76" spans="1:11" ht="25.5" x14ac:dyDescent="0.25">
      <c r="A76" s="85" t="s">
        <v>296</v>
      </c>
      <c r="B76" s="431"/>
      <c r="C76" s="8" t="s">
        <v>204</v>
      </c>
      <c r="D76" s="128">
        <v>1</v>
      </c>
      <c r="E76" s="148">
        <v>195.37799999999999</v>
      </c>
      <c r="F76" s="10">
        <v>45085</v>
      </c>
      <c r="G76" s="10" t="s">
        <v>25</v>
      </c>
      <c r="H76" s="128" t="s">
        <v>26</v>
      </c>
      <c r="I76" s="128" t="s">
        <v>205</v>
      </c>
      <c r="J76" s="431"/>
      <c r="K76" s="445"/>
    </row>
    <row r="77" spans="1:11" ht="25.5" customHeight="1" x14ac:dyDescent="0.25">
      <c r="A77" s="85" t="s">
        <v>299</v>
      </c>
      <c r="B77" s="431"/>
      <c r="C77" s="8" t="s">
        <v>391</v>
      </c>
      <c r="D77" s="128">
        <v>1</v>
      </c>
      <c r="E77" s="148" t="s">
        <v>334</v>
      </c>
      <c r="F77" s="10">
        <v>45505</v>
      </c>
      <c r="G77" s="10" t="s">
        <v>25</v>
      </c>
      <c r="H77" s="128" t="s">
        <v>26</v>
      </c>
      <c r="I77" s="128" t="s">
        <v>394</v>
      </c>
      <c r="J77" s="431"/>
      <c r="K77" s="445"/>
    </row>
    <row r="78" spans="1:11" ht="15.75" thickBot="1" x14ac:dyDescent="0.3">
      <c r="A78" s="126" t="s">
        <v>436</v>
      </c>
      <c r="B78" s="458"/>
      <c r="C78" s="118" t="s">
        <v>392</v>
      </c>
      <c r="D78" s="130">
        <v>1</v>
      </c>
      <c r="E78" s="149">
        <v>40.299999999999997</v>
      </c>
      <c r="F78" s="119">
        <v>45644</v>
      </c>
      <c r="G78" s="119" t="s">
        <v>25</v>
      </c>
      <c r="H78" s="130" t="s">
        <v>26</v>
      </c>
      <c r="I78" s="130" t="s">
        <v>393</v>
      </c>
      <c r="J78" s="458"/>
      <c r="K78" s="446"/>
    </row>
    <row r="79" spans="1:11" ht="15.75" customHeight="1" thickBot="1" x14ac:dyDescent="0.3">
      <c r="A79" s="462" t="s">
        <v>213</v>
      </c>
      <c r="B79" s="463"/>
      <c r="C79" s="464"/>
      <c r="D79" s="86">
        <f>SUM(D65:D78)</f>
        <v>15</v>
      </c>
      <c r="E79" s="142">
        <f>SUM(E65:E78)</f>
        <v>1104.8519999999999</v>
      </c>
      <c r="F79" s="455"/>
      <c r="G79" s="456"/>
      <c r="H79" s="456"/>
      <c r="I79" s="456"/>
      <c r="J79" s="456"/>
      <c r="K79" s="457"/>
    </row>
    <row r="80" spans="1:11" ht="25.5" x14ac:dyDescent="0.25">
      <c r="A80" s="114" t="s">
        <v>22</v>
      </c>
      <c r="B80" s="454" t="s">
        <v>214</v>
      </c>
      <c r="C80" s="115" t="s">
        <v>215</v>
      </c>
      <c r="D80" s="129">
        <v>1</v>
      </c>
      <c r="E80" s="147">
        <v>12.65</v>
      </c>
      <c r="F80" s="116">
        <v>42086</v>
      </c>
      <c r="G80" s="116" t="s">
        <v>25</v>
      </c>
      <c r="H80" s="129" t="s">
        <v>26</v>
      </c>
      <c r="I80" s="129" t="s">
        <v>216</v>
      </c>
      <c r="J80" s="454" t="s">
        <v>28</v>
      </c>
      <c r="K80" s="444" t="s">
        <v>40</v>
      </c>
    </row>
    <row r="81" spans="1:11" x14ac:dyDescent="0.25">
      <c r="A81" s="85">
        <v>2</v>
      </c>
      <c r="B81" s="431"/>
      <c r="C81" s="8" t="s">
        <v>217</v>
      </c>
      <c r="D81" s="128">
        <v>1</v>
      </c>
      <c r="E81" s="148">
        <v>3.45</v>
      </c>
      <c r="F81" s="10">
        <v>42111</v>
      </c>
      <c r="G81" s="10" t="s">
        <v>25</v>
      </c>
      <c r="H81" s="128" t="s">
        <v>26</v>
      </c>
      <c r="I81" s="128" t="s">
        <v>218</v>
      </c>
      <c r="J81" s="431"/>
      <c r="K81" s="445"/>
    </row>
    <row r="82" spans="1:11" x14ac:dyDescent="0.25">
      <c r="A82" s="85" t="s">
        <v>243</v>
      </c>
      <c r="B82" s="431"/>
      <c r="C82" s="8" t="s">
        <v>427</v>
      </c>
      <c r="D82" s="128">
        <v>1</v>
      </c>
      <c r="E82" s="148">
        <v>10.62</v>
      </c>
      <c r="F82" s="10">
        <v>42116</v>
      </c>
      <c r="G82" s="10" t="s">
        <v>25</v>
      </c>
      <c r="H82" s="128" t="s">
        <v>26</v>
      </c>
      <c r="I82" s="128" t="s">
        <v>428</v>
      </c>
      <c r="J82" s="431"/>
      <c r="K82" s="445"/>
    </row>
    <row r="83" spans="1:11" ht="25.5" x14ac:dyDescent="0.25">
      <c r="A83" s="85">
        <v>4</v>
      </c>
      <c r="B83" s="431"/>
      <c r="C83" s="8" t="s">
        <v>219</v>
      </c>
      <c r="D83" s="128">
        <v>1</v>
      </c>
      <c r="E83" s="148">
        <v>1.78</v>
      </c>
      <c r="F83" s="10">
        <v>42277</v>
      </c>
      <c r="G83" s="10" t="s">
        <v>25</v>
      </c>
      <c r="H83" s="128" t="s">
        <v>26</v>
      </c>
      <c r="I83" s="128" t="s">
        <v>220</v>
      </c>
      <c r="J83" s="432"/>
      <c r="K83" s="453"/>
    </row>
    <row r="84" spans="1:11" ht="38.25" x14ac:dyDescent="0.25">
      <c r="A84" s="85" t="s">
        <v>429</v>
      </c>
      <c r="B84" s="431"/>
      <c r="C84" s="8" t="s">
        <v>221</v>
      </c>
      <c r="D84" s="128">
        <v>6</v>
      </c>
      <c r="E84" s="148">
        <v>89.39</v>
      </c>
      <c r="F84" s="10">
        <v>42094</v>
      </c>
      <c r="G84" s="10" t="s">
        <v>25</v>
      </c>
      <c r="H84" s="128" t="s">
        <v>47</v>
      </c>
      <c r="I84" s="128" t="s">
        <v>222</v>
      </c>
      <c r="J84" s="128" t="s">
        <v>54</v>
      </c>
      <c r="K84" s="146" t="s">
        <v>49</v>
      </c>
    </row>
    <row r="85" spans="1:11" ht="25.5" x14ac:dyDescent="0.25">
      <c r="A85" s="85" t="s">
        <v>223</v>
      </c>
      <c r="B85" s="431"/>
      <c r="C85" s="8" t="s">
        <v>226</v>
      </c>
      <c r="D85" s="128">
        <v>1</v>
      </c>
      <c r="E85" s="148">
        <v>11.54</v>
      </c>
      <c r="F85" s="10">
        <v>44258</v>
      </c>
      <c r="G85" s="10" t="s">
        <v>25</v>
      </c>
      <c r="H85" s="128" t="s">
        <v>26</v>
      </c>
      <c r="I85" s="128" t="s">
        <v>227</v>
      </c>
      <c r="J85" s="430" t="s">
        <v>28</v>
      </c>
      <c r="K85" s="449" t="s">
        <v>29</v>
      </c>
    </row>
    <row r="86" spans="1:11" ht="38.25" x14ac:dyDescent="0.25">
      <c r="A86" s="85" t="s">
        <v>60</v>
      </c>
      <c r="B86" s="431"/>
      <c r="C86" s="8" t="s">
        <v>228</v>
      </c>
      <c r="D86" s="128">
        <v>1</v>
      </c>
      <c r="E86" s="148">
        <v>40</v>
      </c>
      <c r="F86" s="10">
        <v>44258</v>
      </c>
      <c r="G86" s="10" t="s">
        <v>25</v>
      </c>
      <c r="H86" s="128" t="s">
        <v>26</v>
      </c>
      <c r="I86" s="128" t="s">
        <v>229</v>
      </c>
      <c r="J86" s="431"/>
      <c r="K86" s="445"/>
    </row>
    <row r="87" spans="1:11" ht="25.5" x14ac:dyDescent="0.25">
      <c r="A87" s="85" t="s">
        <v>296</v>
      </c>
      <c r="B87" s="431"/>
      <c r="C87" s="8" t="s">
        <v>230</v>
      </c>
      <c r="D87" s="128">
        <v>1</v>
      </c>
      <c r="E87" s="148">
        <v>98.72</v>
      </c>
      <c r="F87" s="10">
        <v>44518</v>
      </c>
      <c r="G87" s="10" t="s">
        <v>25</v>
      </c>
      <c r="H87" s="128" t="s">
        <v>26</v>
      </c>
      <c r="I87" s="128" t="s">
        <v>231</v>
      </c>
      <c r="J87" s="431"/>
      <c r="K87" s="445"/>
    </row>
    <row r="88" spans="1:11" ht="25.5" x14ac:dyDescent="0.25">
      <c r="A88" s="85" t="s">
        <v>299</v>
      </c>
      <c r="B88" s="431"/>
      <c r="C88" s="8" t="s">
        <v>233</v>
      </c>
      <c r="D88" s="128">
        <v>1</v>
      </c>
      <c r="E88" s="148">
        <v>3.42</v>
      </c>
      <c r="F88" s="10">
        <v>44943</v>
      </c>
      <c r="G88" s="10" t="s">
        <v>25</v>
      </c>
      <c r="H88" s="128" t="s">
        <v>26</v>
      </c>
      <c r="I88" s="128" t="s">
        <v>234</v>
      </c>
      <c r="J88" s="431"/>
      <c r="K88" s="445"/>
    </row>
    <row r="89" spans="1:11" ht="26.25" thickBot="1" x14ac:dyDescent="0.3">
      <c r="A89" s="126" t="s">
        <v>436</v>
      </c>
      <c r="B89" s="458"/>
      <c r="C89" s="118" t="s">
        <v>387</v>
      </c>
      <c r="D89" s="130">
        <v>1</v>
      </c>
      <c r="E89" s="149">
        <v>21.76</v>
      </c>
      <c r="F89" s="119">
        <v>45625</v>
      </c>
      <c r="G89" s="119" t="s">
        <v>25</v>
      </c>
      <c r="H89" s="130" t="s">
        <v>26</v>
      </c>
      <c r="I89" s="130" t="s">
        <v>388</v>
      </c>
      <c r="J89" s="458"/>
      <c r="K89" s="446"/>
    </row>
    <row r="90" spans="1:11" ht="15.75" customHeight="1" thickBot="1" x14ac:dyDescent="0.3">
      <c r="A90" s="462" t="s">
        <v>238</v>
      </c>
      <c r="B90" s="463"/>
      <c r="C90" s="464"/>
      <c r="D90" s="86">
        <f>SUM(D80:D89)</f>
        <v>15</v>
      </c>
      <c r="E90" s="142">
        <f>SUM(E80:E89)</f>
        <v>293.33</v>
      </c>
      <c r="F90" s="455"/>
      <c r="G90" s="456"/>
      <c r="H90" s="456"/>
      <c r="I90" s="456"/>
      <c r="J90" s="456"/>
      <c r="K90" s="457"/>
    </row>
    <row r="91" spans="1:11" x14ac:dyDescent="0.25">
      <c r="A91" s="114" t="s">
        <v>239</v>
      </c>
      <c r="B91" s="117" t="s">
        <v>240</v>
      </c>
      <c r="C91" s="115" t="s">
        <v>241</v>
      </c>
      <c r="D91" s="129">
        <v>2</v>
      </c>
      <c r="E91" s="147">
        <v>171.37</v>
      </c>
      <c r="F91" s="116">
        <v>42492</v>
      </c>
      <c r="G91" s="116" t="s">
        <v>25</v>
      </c>
      <c r="H91" s="129" t="s">
        <v>47</v>
      </c>
      <c r="I91" s="129" t="s">
        <v>242</v>
      </c>
      <c r="J91" s="129" t="s">
        <v>34</v>
      </c>
      <c r="K91" s="444" t="s">
        <v>40</v>
      </c>
    </row>
    <row r="92" spans="1:11" x14ac:dyDescent="0.25">
      <c r="A92" s="85" t="s">
        <v>243</v>
      </c>
      <c r="B92" s="11" t="s">
        <v>240</v>
      </c>
      <c r="C92" s="8" t="s">
        <v>244</v>
      </c>
      <c r="D92" s="128">
        <v>1</v>
      </c>
      <c r="E92" s="148">
        <v>132.72999999999999</v>
      </c>
      <c r="F92" s="10">
        <v>43871</v>
      </c>
      <c r="G92" s="10" t="s">
        <v>25</v>
      </c>
      <c r="H92" s="128" t="s">
        <v>26</v>
      </c>
      <c r="I92" s="128" t="s">
        <v>245</v>
      </c>
      <c r="J92" s="128" t="s">
        <v>28</v>
      </c>
      <c r="K92" s="453"/>
    </row>
    <row r="93" spans="1:11" x14ac:dyDescent="0.25">
      <c r="A93" s="85">
        <v>4</v>
      </c>
      <c r="B93" s="11" t="s">
        <v>240</v>
      </c>
      <c r="C93" s="8" t="s">
        <v>246</v>
      </c>
      <c r="D93" s="128">
        <v>1</v>
      </c>
      <c r="E93" s="148">
        <v>141.55000000000001</v>
      </c>
      <c r="F93" s="10">
        <v>42255</v>
      </c>
      <c r="G93" s="10" t="s">
        <v>25</v>
      </c>
      <c r="H93" s="128" t="s">
        <v>47</v>
      </c>
      <c r="I93" s="128" t="s">
        <v>51</v>
      </c>
      <c r="J93" s="430" t="s">
        <v>34</v>
      </c>
      <c r="K93" s="449" t="s">
        <v>49</v>
      </c>
    </row>
    <row r="94" spans="1:11" x14ac:dyDescent="0.25">
      <c r="A94" s="85">
        <v>5</v>
      </c>
      <c r="B94" s="11" t="s">
        <v>240</v>
      </c>
      <c r="C94" s="8" t="s">
        <v>247</v>
      </c>
      <c r="D94" s="128">
        <v>1</v>
      </c>
      <c r="E94" s="148">
        <v>546.61</v>
      </c>
      <c r="F94" s="10">
        <v>42492</v>
      </c>
      <c r="G94" s="10" t="s">
        <v>25</v>
      </c>
      <c r="H94" s="128" t="s">
        <v>47</v>
      </c>
      <c r="I94" s="128" t="s">
        <v>248</v>
      </c>
      <c r="J94" s="432"/>
      <c r="K94" s="445"/>
    </row>
    <row r="95" spans="1:11" ht="38.25" x14ac:dyDescent="0.25">
      <c r="A95" s="85" t="s">
        <v>95</v>
      </c>
      <c r="B95" s="11" t="s">
        <v>240</v>
      </c>
      <c r="C95" s="8" t="s">
        <v>249</v>
      </c>
      <c r="D95" s="128">
        <v>2</v>
      </c>
      <c r="E95" s="148">
        <v>46.05</v>
      </c>
      <c r="F95" s="10">
        <v>42247</v>
      </c>
      <c r="G95" s="10" t="s">
        <v>25</v>
      </c>
      <c r="H95" s="128" t="s">
        <v>47</v>
      </c>
      <c r="I95" s="128" t="s">
        <v>250</v>
      </c>
      <c r="J95" s="430" t="s">
        <v>54</v>
      </c>
      <c r="K95" s="445"/>
    </row>
    <row r="96" spans="1:11" x14ac:dyDescent="0.25">
      <c r="A96" s="85" t="s">
        <v>97</v>
      </c>
      <c r="B96" s="11" t="s">
        <v>240</v>
      </c>
      <c r="C96" s="8" t="s">
        <v>251</v>
      </c>
      <c r="D96" s="128">
        <v>1</v>
      </c>
      <c r="E96" s="148">
        <v>270</v>
      </c>
      <c r="F96" s="10">
        <v>42229</v>
      </c>
      <c r="G96" s="10" t="s">
        <v>25</v>
      </c>
      <c r="H96" s="128" t="s">
        <v>47</v>
      </c>
      <c r="I96" s="128" t="s">
        <v>252</v>
      </c>
      <c r="J96" s="431"/>
      <c r="K96" s="445"/>
    </row>
    <row r="97" spans="1:11" x14ac:dyDescent="0.25">
      <c r="A97" s="85">
        <v>9</v>
      </c>
      <c r="B97" s="11" t="s">
        <v>240</v>
      </c>
      <c r="C97" s="8" t="s">
        <v>253</v>
      </c>
      <c r="D97" s="128">
        <v>1</v>
      </c>
      <c r="E97" s="148">
        <v>287.89</v>
      </c>
      <c r="F97" s="10">
        <v>43892</v>
      </c>
      <c r="G97" s="10" t="s">
        <v>25</v>
      </c>
      <c r="H97" s="128" t="s">
        <v>47</v>
      </c>
      <c r="I97" s="128" t="s">
        <v>59</v>
      </c>
      <c r="J97" s="432"/>
      <c r="K97" s="445"/>
    </row>
    <row r="98" spans="1:11" ht="25.5" x14ac:dyDescent="0.25">
      <c r="A98" s="85">
        <v>10</v>
      </c>
      <c r="B98" s="11" t="s">
        <v>240</v>
      </c>
      <c r="C98" s="8" t="s">
        <v>254</v>
      </c>
      <c r="D98" s="128">
        <v>1</v>
      </c>
      <c r="E98" s="148">
        <v>2.4</v>
      </c>
      <c r="F98" s="10">
        <v>42086</v>
      </c>
      <c r="G98" s="10" t="s">
        <v>25</v>
      </c>
      <c r="H98" s="128" t="s">
        <v>26</v>
      </c>
      <c r="I98" s="128" t="s">
        <v>114</v>
      </c>
      <c r="J98" s="128" t="s">
        <v>28</v>
      </c>
      <c r="K98" s="453"/>
    </row>
    <row r="99" spans="1:11" ht="38.25" x14ac:dyDescent="0.25">
      <c r="A99" s="85" t="s">
        <v>223</v>
      </c>
      <c r="B99" s="11" t="s">
        <v>240</v>
      </c>
      <c r="C99" s="8" t="s">
        <v>257</v>
      </c>
      <c r="D99" s="128">
        <v>1</v>
      </c>
      <c r="E99" s="148">
        <v>1097.479</v>
      </c>
      <c r="F99" s="10">
        <v>45085</v>
      </c>
      <c r="G99" s="10" t="s">
        <v>25</v>
      </c>
      <c r="H99" s="128" t="s">
        <v>26</v>
      </c>
      <c r="I99" s="128" t="s">
        <v>258</v>
      </c>
      <c r="J99" s="128" t="s">
        <v>54</v>
      </c>
      <c r="K99" s="449" t="s">
        <v>29</v>
      </c>
    </row>
    <row r="100" spans="1:11" ht="25.5" x14ac:dyDescent="0.25">
      <c r="A100" s="85" t="s">
        <v>459</v>
      </c>
      <c r="B100" s="11" t="s">
        <v>240</v>
      </c>
      <c r="C100" s="8" t="s">
        <v>418</v>
      </c>
      <c r="D100" s="128">
        <v>2</v>
      </c>
      <c r="E100" s="148">
        <v>447.16</v>
      </c>
      <c r="F100" s="10">
        <v>45540</v>
      </c>
      <c r="G100" s="10" t="s">
        <v>25</v>
      </c>
      <c r="H100" s="128" t="s">
        <v>26</v>
      </c>
      <c r="I100" s="128" t="s">
        <v>444</v>
      </c>
      <c r="J100" s="128" t="s">
        <v>28</v>
      </c>
      <c r="K100" s="445"/>
    </row>
    <row r="101" spans="1:11" x14ac:dyDescent="0.25">
      <c r="A101" s="85" t="s">
        <v>299</v>
      </c>
      <c r="B101" s="11" t="s">
        <v>240</v>
      </c>
      <c r="C101" s="8" t="s">
        <v>255</v>
      </c>
      <c r="D101" s="128">
        <v>1</v>
      </c>
      <c r="E101" s="148">
        <v>332.85</v>
      </c>
      <c r="F101" s="10">
        <v>44518</v>
      </c>
      <c r="G101" s="10" t="s">
        <v>25</v>
      </c>
      <c r="H101" s="128" t="s">
        <v>47</v>
      </c>
      <c r="I101" s="128" t="s">
        <v>256</v>
      </c>
      <c r="J101" s="430" t="s">
        <v>34</v>
      </c>
      <c r="K101" s="445"/>
    </row>
    <row r="102" spans="1:11" ht="25.5" x14ac:dyDescent="0.25">
      <c r="A102" s="85" t="s">
        <v>436</v>
      </c>
      <c r="B102" s="11" t="s">
        <v>240</v>
      </c>
      <c r="C102" s="8" t="s">
        <v>415</v>
      </c>
      <c r="D102" s="128">
        <v>1</v>
      </c>
      <c r="E102" s="148">
        <v>1227</v>
      </c>
      <c r="F102" s="10">
        <v>45540</v>
      </c>
      <c r="G102" s="10" t="s">
        <v>25</v>
      </c>
      <c r="H102" s="128" t="s">
        <v>26</v>
      </c>
      <c r="I102" s="128" t="s">
        <v>386</v>
      </c>
      <c r="J102" s="431"/>
      <c r="K102" s="445"/>
    </row>
    <row r="103" spans="1:11" x14ac:dyDescent="0.25">
      <c r="A103" s="85" t="s">
        <v>435</v>
      </c>
      <c r="B103" s="11" t="s">
        <v>240</v>
      </c>
      <c r="C103" s="8" t="s">
        <v>426</v>
      </c>
      <c r="D103" s="128">
        <v>1</v>
      </c>
      <c r="E103" s="148">
        <v>720.87</v>
      </c>
      <c r="F103" s="10">
        <v>45692</v>
      </c>
      <c r="G103" s="10" t="s">
        <v>25</v>
      </c>
      <c r="H103" s="128" t="s">
        <v>26</v>
      </c>
      <c r="I103" s="128" t="s">
        <v>386</v>
      </c>
      <c r="J103" s="432"/>
      <c r="K103" s="445"/>
    </row>
    <row r="104" spans="1:11" x14ac:dyDescent="0.25">
      <c r="A104" s="85" t="s">
        <v>437</v>
      </c>
      <c r="B104" s="11" t="s">
        <v>240</v>
      </c>
      <c r="C104" s="8" t="s">
        <v>260</v>
      </c>
      <c r="D104" s="128">
        <v>1</v>
      </c>
      <c r="E104" s="148">
        <v>258</v>
      </c>
      <c r="F104" s="10">
        <v>44258</v>
      </c>
      <c r="G104" s="10" t="s">
        <v>25</v>
      </c>
      <c r="H104" s="128" t="s">
        <v>26</v>
      </c>
      <c r="I104" s="128" t="s">
        <v>245</v>
      </c>
      <c r="J104" s="430" t="s">
        <v>28</v>
      </c>
      <c r="K104" s="445"/>
    </row>
    <row r="105" spans="1:11" ht="25.5" x14ac:dyDescent="0.25">
      <c r="A105" s="85" t="s">
        <v>438</v>
      </c>
      <c r="B105" s="11" t="s">
        <v>240</v>
      </c>
      <c r="C105" s="8" t="s">
        <v>262</v>
      </c>
      <c r="D105" s="128">
        <v>1</v>
      </c>
      <c r="E105" s="148">
        <v>196.34739999999999</v>
      </c>
      <c r="F105" s="10">
        <v>44844</v>
      </c>
      <c r="G105" s="10" t="s">
        <v>25</v>
      </c>
      <c r="H105" s="128" t="s">
        <v>26</v>
      </c>
      <c r="I105" s="128" t="s">
        <v>73</v>
      </c>
      <c r="J105" s="431"/>
      <c r="K105" s="445"/>
    </row>
    <row r="106" spans="1:11" ht="25.5" x14ac:dyDescent="0.25">
      <c r="A106" s="85" t="s">
        <v>460</v>
      </c>
      <c r="B106" s="11" t="s">
        <v>240</v>
      </c>
      <c r="C106" s="8" t="s">
        <v>263</v>
      </c>
      <c r="D106" s="128">
        <v>2</v>
      </c>
      <c r="E106" s="148">
        <v>347.08209999999997</v>
      </c>
      <c r="F106" s="10">
        <v>44844</v>
      </c>
      <c r="G106" s="10" t="s">
        <v>25</v>
      </c>
      <c r="H106" s="128" t="s">
        <v>26</v>
      </c>
      <c r="I106" s="128" t="s">
        <v>73</v>
      </c>
      <c r="J106" s="431"/>
      <c r="K106" s="445"/>
    </row>
    <row r="107" spans="1:11" ht="25.5" x14ac:dyDescent="0.25">
      <c r="A107" s="85" t="s">
        <v>447</v>
      </c>
      <c r="B107" s="11" t="s">
        <v>240</v>
      </c>
      <c r="C107" s="8" t="s">
        <v>264</v>
      </c>
      <c r="D107" s="128">
        <v>1</v>
      </c>
      <c r="E107" s="148">
        <v>327.04610000000002</v>
      </c>
      <c r="F107" s="10">
        <v>44844</v>
      </c>
      <c r="G107" s="10" t="s">
        <v>25</v>
      </c>
      <c r="H107" s="128" t="s">
        <v>26</v>
      </c>
      <c r="I107" s="128" t="s">
        <v>265</v>
      </c>
      <c r="J107" s="431"/>
      <c r="K107" s="445"/>
    </row>
    <row r="108" spans="1:11" ht="26.25" thickBot="1" x14ac:dyDescent="0.3">
      <c r="A108" s="126" t="s">
        <v>360</v>
      </c>
      <c r="B108" s="120" t="s">
        <v>240</v>
      </c>
      <c r="C108" s="118" t="s">
        <v>270</v>
      </c>
      <c r="D108" s="130">
        <v>1</v>
      </c>
      <c r="E108" s="149">
        <v>970</v>
      </c>
      <c r="F108" s="119">
        <v>45085</v>
      </c>
      <c r="G108" s="119" t="s">
        <v>25</v>
      </c>
      <c r="H108" s="130" t="s">
        <v>26</v>
      </c>
      <c r="I108" s="130" t="s">
        <v>271</v>
      </c>
      <c r="J108" s="458"/>
      <c r="K108" s="446"/>
    </row>
    <row r="109" spans="1:11" ht="15.75" customHeight="1" thickBot="1" x14ac:dyDescent="0.3">
      <c r="A109" s="462" t="s">
        <v>275</v>
      </c>
      <c r="B109" s="463"/>
      <c r="C109" s="464"/>
      <c r="D109" s="86">
        <f>SUM(D91:D108)</f>
        <v>22</v>
      </c>
      <c r="E109" s="142">
        <f>SUM(E91:E108)</f>
        <v>7522.4345999999987</v>
      </c>
      <c r="F109" s="455"/>
      <c r="G109" s="456"/>
      <c r="H109" s="456"/>
      <c r="I109" s="456"/>
      <c r="J109" s="456"/>
      <c r="K109" s="457"/>
    </row>
    <row r="110" spans="1:11" ht="39" thickBot="1" x14ac:dyDescent="0.3">
      <c r="A110" s="121" t="s">
        <v>22</v>
      </c>
      <c r="B110" s="125" t="s">
        <v>276</v>
      </c>
      <c r="C110" s="122" t="s">
        <v>277</v>
      </c>
      <c r="D110" s="123">
        <v>1</v>
      </c>
      <c r="E110" s="150">
        <v>38.700000000000003</v>
      </c>
      <c r="F110" s="124">
        <v>42247</v>
      </c>
      <c r="G110" s="124" t="s">
        <v>25</v>
      </c>
      <c r="H110" s="123" t="s">
        <v>47</v>
      </c>
      <c r="I110" s="123" t="s">
        <v>278</v>
      </c>
      <c r="J110" s="123" t="s">
        <v>54</v>
      </c>
      <c r="K110" s="145" t="s">
        <v>49</v>
      </c>
    </row>
    <row r="111" spans="1:11" ht="15.75" customHeight="1" thickBot="1" x14ac:dyDescent="0.3">
      <c r="A111" s="462" t="s">
        <v>279</v>
      </c>
      <c r="B111" s="463"/>
      <c r="C111" s="464"/>
      <c r="D111" s="86">
        <f>SUM(D110)</f>
        <v>1</v>
      </c>
      <c r="E111" s="142">
        <f>SUM(E110)</f>
        <v>38.700000000000003</v>
      </c>
      <c r="F111" s="455"/>
      <c r="G111" s="456"/>
      <c r="H111" s="456"/>
      <c r="I111" s="456"/>
      <c r="J111" s="456"/>
      <c r="K111" s="457"/>
    </row>
    <row r="112" spans="1:11" ht="25.5" x14ac:dyDescent="0.25">
      <c r="A112" s="114" t="s">
        <v>22</v>
      </c>
      <c r="B112" s="117" t="s">
        <v>280</v>
      </c>
      <c r="C112" s="115" t="s">
        <v>281</v>
      </c>
      <c r="D112" s="129">
        <v>1</v>
      </c>
      <c r="E112" s="147">
        <v>169</v>
      </c>
      <c r="F112" s="116">
        <v>43874</v>
      </c>
      <c r="G112" s="116" t="s">
        <v>25</v>
      </c>
      <c r="H112" s="129" t="s">
        <v>26</v>
      </c>
      <c r="I112" s="129" t="s">
        <v>282</v>
      </c>
      <c r="J112" s="129" t="s">
        <v>422</v>
      </c>
      <c r="K112" s="143" t="s">
        <v>40</v>
      </c>
    </row>
    <row r="113" spans="1:11" ht="38.25" x14ac:dyDescent="0.25">
      <c r="A113" s="85">
        <v>2</v>
      </c>
      <c r="B113" s="11" t="s">
        <v>280</v>
      </c>
      <c r="C113" s="8" t="s">
        <v>283</v>
      </c>
      <c r="D113" s="128">
        <v>1</v>
      </c>
      <c r="E113" s="148">
        <v>1.45</v>
      </c>
      <c r="F113" s="10">
        <v>42094</v>
      </c>
      <c r="G113" s="10" t="s">
        <v>25</v>
      </c>
      <c r="H113" s="128" t="s">
        <v>47</v>
      </c>
      <c r="I113" s="128" t="s">
        <v>106</v>
      </c>
      <c r="J113" s="430" t="s">
        <v>54</v>
      </c>
      <c r="K113" s="449" t="s">
        <v>49</v>
      </c>
    </row>
    <row r="114" spans="1:11" ht="25.5" customHeight="1" x14ac:dyDescent="0.25">
      <c r="A114" s="85">
        <v>3</v>
      </c>
      <c r="B114" s="11" t="s">
        <v>280</v>
      </c>
      <c r="C114" s="8" t="s">
        <v>284</v>
      </c>
      <c r="D114" s="128">
        <v>1</v>
      </c>
      <c r="E114" s="148">
        <v>3.57</v>
      </c>
      <c r="F114" s="10">
        <v>42094</v>
      </c>
      <c r="G114" s="10" t="s">
        <v>25</v>
      </c>
      <c r="H114" s="128" t="s">
        <v>47</v>
      </c>
      <c r="I114" s="128" t="s">
        <v>106</v>
      </c>
      <c r="J114" s="431"/>
      <c r="K114" s="445"/>
    </row>
    <row r="115" spans="1:11" ht="38.25" x14ac:dyDescent="0.25">
      <c r="A115" s="85" t="s">
        <v>45</v>
      </c>
      <c r="B115" s="11" t="s">
        <v>280</v>
      </c>
      <c r="C115" s="8" t="s">
        <v>285</v>
      </c>
      <c r="D115" s="128">
        <v>2</v>
      </c>
      <c r="E115" s="148">
        <v>6.76</v>
      </c>
      <c r="F115" s="10">
        <v>42094</v>
      </c>
      <c r="G115" s="10" t="s">
        <v>25</v>
      </c>
      <c r="H115" s="128" t="s">
        <v>47</v>
      </c>
      <c r="I115" s="128" t="s">
        <v>106</v>
      </c>
      <c r="J115" s="431"/>
      <c r="K115" s="445"/>
    </row>
    <row r="116" spans="1:11" ht="38.25" x14ac:dyDescent="0.25">
      <c r="A116" s="85" t="s">
        <v>95</v>
      </c>
      <c r="B116" s="11" t="s">
        <v>280</v>
      </c>
      <c r="C116" s="8" t="s">
        <v>286</v>
      </c>
      <c r="D116" s="128">
        <v>2</v>
      </c>
      <c r="E116" s="148">
        <v>11.06</v>
      </c>
      <c r="F116" s="10">
        <v>42094</v>
      </c>
      <c r="G116" s="10" t="s">
        <v>25</v>
      </c>
      <c r="H116" s="128" t="s">
        <v>47</v>
      </c>
      <c r="I116" s="128" t="s">
        <v>106</v>
      </c>
      <c r="J116" s="431"/>
      <c r="K116" s="445"/>
    </row>
    <row r="117" spans="1:11" ht="25.5" x14ac:dyDescent="0.25">
      <c r="A117" s="85" t="s">
        <v>97</v>
      </c>
      <c r="B117" s="11" t="s">
        <v>280</v>
      </c>
      <c r="C117" s="8" t="s">
        <v>288</v>
      </c>
      <c r="D117" s="128">
        <v>1</v>
      </c>
      <c r="E117" s="148">
        <v>18.809999999999999</v>
      </c>
      <c r="F117" s="10">
        <v>42086</v>
      </c>
      <c r="G117" s="10" t="s">
        <v>25</v>
      </c>
      <c r="H117" s="128" t="s">
        <v>26</v>
      </c>
      <c r="I117" s="128" t="s">
        <v>289</v>
      </c>
      <c r="J117" s="432"/>
      <c r="K117" s="445"/>
    </row>
    <row r="118" spans="1:11" ht="25.5" x14ac:dyDescent="0.25">
      <c r="A118" s="85" t="s">
        <v>287</v>
      </c>
      <c r="B118" s="11" t="s">
        <v>280</v>
      </c>
      <c r="C118" s="8" t="s">
        <v>430</v>
      </c>
      <c r="D118" s="128">
        <v>1</v>
      </c>
      <c r="E118" s="148">
        <v>37</v>
      </c>
      <c r="F118" s="10">
        <v>42086</v>
      </c>
      <c r="G118" s="10" t="s">
        <v>25</v>
      </c>
      <c r="H118" s="128" t="s">
        <v>26</v>
      </c>
      <c r="I118" s="128" t="s">
        <v>291</v>
      </c>
      <c r="J118" s="128" t="s">
        <v>28</v>
      </c>
      <c r="K118" s="453"/>
    </row>
    <row r="119" spans="1:11" ht="38.25" x14ac:dyDescent="0.25">
      <c r="A119" s="85" t="s">
        <v>290</v>
      </c>
      <c r="B119" s="11" t="s">
        <v>280</v>
      </c>
      <c r="C119" s="8" t="s">
        <v>292</v>
      </c>
      <c r="D119" s="128">
        <v>1</v>
      </c>
      <c r="E119" s="148">
        <v>129.15</v>
      </c>
      <c r="F119" s="10">
        <v>42642</v>
      </c>
      <c r="G119" s="10" t="s">
        <v>25</v>
      </c>
      <c r="H119" s="128" t="s">
        <v>47</v>
      </c>
      <c r="I119" s="128" t="s">
        <v>293</v>
      </c>
      <c r="J119" s="128" t="s">
        <v>54</v>
      </c>
      <c r="K119" s="449" t="s">
        <v>29</v>
      </c>
    </row>
    <row r="120" spans="1:11" ht="25.5" customHeight="1" x14ac:dyDescent="0.25">
      <c r="A120" s="85" t="s">
        <v>223</v>
      </c>
      <c r="B120" s="11" t="s">
        <v>280</v>
      </c>
      <c r="C120" s="8" t="s">
        <v>294</v>
      </c>
      <c r="D120" s="128">
        <v>1</v>
      </c>
      <c r="E120" s="148">
        <v>178.26499999999999</v>
      </c>
      <c r="F120" s="10">
        <v>45085</v>
      </c>
      <c r="G120" s="10" t="s">
        <v>25</v>
      </c>
      <c r="H120" s="128" t="s">
        <v>26</v>
      </c>
      <c r="I120" s="128" t="s">
        <v>295</v>
      </c>
      <c r="J120" s="128" t="s">
        <v>28</v>
      </c>
      <c r="K120" s="445"/>
    </row>
    <row r="121" spans="1:11" ht="25.5" x14ac:dyDescent="0.25">
      <c r="A121" s="85" t="s">
        <v>60</v>
      </c>
      <c r="B121" s="11" t="s">
        <v>280</v>
      </c>
      <c r="C121" s="8" t="s">
        <v>297</v>
      </c>
      <c r="D121" s="128">
        <v>1</v>
      </c>
      <c r="E121" s="148">
        <v>337</v>
      </c>
      <c r="F121" s="10">
        <v>43790</v>
      </c>
      <c r="G121" s="10" t="s">
        <v>25</v>
      </c>
      <c r="H121" s="128" t="s">
        <v>47</v>
      </c>
      <c r="I121" s="128" t="s">
        <v>298</v>
      </c>
      <c r="J121" s="128" t="s">
        <v>34</v>
      </c>
      <c r="K121" s="445"/>
    </row>
    <row r="122" spans="1:11" ht="26.25" thickBot="1" x14ac:dyDescent="0.3">
      <c r="A122" s="126" t="s">
        <v>296</v>
      </c>
      <c r="B122" s="120" t="s">
        <v>280</v>
      </c>
      <c r="C122" s="118" t="s">
        <v>300</v>
      </c>
      <c r="D122" s="130">
        <v>1</v>
      </c>
      <c r="E122" s="149">
        <v>105.42</v>
      </c>
      <c r="F122" s="119">
        <v>44907</v>
      </c>
      <c r="G122" s="119" t="s">
        <v>25</v>
      </c>
      <c r="H122" s="130" t="s">
        <v>26</v>
      </c>
      <c r="I122" s="130" t="s">
        <v>301</v>
      </c>
      <c r="J122" s="130" t="s">
        <v>28</v>
      </c>
      <c r="K122" s="446"/>
    </row>
    <row r="123" spans="1:11" ht="15.75" customHeight="1" thickBot="1" x14ac:dyDescent="0.3">
      <c r="A123" s="450" t="s">
        <v>275</v>
      </c>
      <c r="B123" s="451"/>
      <c r="C123" s="451"/>
      <c r="D123" s="94">
        <f>SUM(D112:D122)</f>
        <v>13</v>
      </c>
      <c r="E123" s="96">
        <f>SUM(E112:E122)</f>
        <v>997.4849999999999</v>
      </c>
      <c r="F123" s="459"/>
      <c r="G123" s="460"/>
      <c r="H123" s="460"/>
      <c r="I123" s="460"/>
      <c r="J123" s="460"/>
      <c r="K123" s="461"/>
    </row>
    <row r="124" spans="1:11" ht="15.75" customHeight="1" thickBot="1" x14ac:dyDescent="0.3">
      <c r="A124" s="450" t="s">
        <v>455</v>
      </c>
      <c r="B124" s="451"/>
      <c r="C124" s="451"/>
      <c r="D124" s="94">
        <f>SUM(D123,D111,D109,D90,D79,D64,D23,D4)</f>
        <v>131</v>
      </c>
      <c r="E124" s="96">
        <f>SUM(E123,E111,E109,E90,E79,E64,E23,E4)</f>
        <v>22029.5576</v>
      </c>
      <c r="F124" s="465"/>
      <c r="G124" s="465"/>
      <c r="H124" s="465"/>
      <c r="I124" s="465"/>
      <c r="J124" s="465"/>
      <c r="K124" s="466"/>
    </row>
    <row r="125" spans="1:11" x14ac:dyDescent="0.25">
      <c r="A125" s="83"/>
      <c r="B125" s="83"/>
      <c r="C125" s="83"/>
      <c r="D125" s="83"/>
      <c r="E125" s="131"/>
      <c r="F125" s="83"/>
      <c r="G125" s="83"/>
      <c r="H125" s="83"/>
      <c r="I125" s="132"/>
      <c r="J125" s="132"/>
      <c r="K125" s="133"/>
    </row>
  </sheetData>
  <mergeCells count="57">
    <mergeCell ref="A79:C79"/>
    <mergeCell ref="B65:B78"/>
    <mergeCell ref="A23:C23"/>
    <mergeCell ref="B5:B22"/>
    <mergeCell ref="A4:C4"/>
    <mergeCell ref="A124:C124"/>
    <mergeCell ref="A111:C111"/>
    <mergeCell ref="A123:C123"/>
    <mergeCell ref="A109:C109"/>
    <mergeCell ref="A1:K1"/>
    <mergeCell ref="F124:K124"/>
    <mergeCell ref="F4:K4"/>
    <mergeCell ref="F23:K23"/>
    <mergeCell ref="F64:K64"/>
    <mergeCell ref="A64:C64"/>
    <mergeCell ref="B24:B63"/>
    <mergeCell ref="A90:C90"/>
    <mergeCell ref="B80:B89"/>
    <mergeCell ref="F79:K79"/>
    <mergeCell ref="F90:K90"/>
    <mergeCell ref="J46:J47"/>
    <mergeCell ref="F123:K123"/>
    <mergeCell ref="K5:K7"/>
    <mergeCell ref="J5:J7"/>
    <mergeCell ref="K9:K13"/>
    <mergeCell ref="J9:J13"/>
    <mergeCell ref="K14:K22"/>
    <mergeCell ref="J14:J22"/>
    <mergeCell ref="K24:K27"/>
    <mergeCell ref="J24:J27"/>
    <mergeCell ref="J28:J31"/>
    <mergeCell ref="J32:J35"/>
    <mergeCell ref="J38:J45"/>
    <mergeCell ref="J48:J63"/>
    <mergeCell ref="J85:J89"/>
    <mergeCell ref="J65:J68"/>
    <mergeCell ref="J72:J78"/>
    <mergeCell ref="K119:K122"/>
    <mergeCell ref="J104:J108"/>
    <mergeCell ref="J113:J117"/>
    <mergeCell ref="K99:K108"/>
    <mergeCell ref="K113:K118"/>
    <mergeCell ref="F111:K111"/>
    <mergeCell ref="J93:J94"/>
    <mergeCell ref="J95:J97"/>
    <mergeCell ref="J101:J103"/>
    <mergeCell ref="J80:J83"/>
    <mergeCell ref="F109:K109"/>
    <mergeCell ref="K28:K37"/>
    <mergeCell ref="K38:K63"/>
    <mergeCell ref="K69:K70"/>
    <mergeCell ref="K71:K78"/>
    <mergeCell ref="K93:K98"/>
    <mergeCell ref="K80:K83"/>
    <mergeCell ref="K85:K89"/>
    <mergeCell ref="K91:K92"/>
    <mergeCell ref="K65:K68"/>
  </mergeCells>
  <conditionalFormatting sqref="C2">
    <cfRule type="duplicateValues" dxfId="3" priority="16"/>
  </conditionalFormatting>
  <conditionalFormatting sqref="C6:C22">
    <cfRule type="duplicateValues" dxfId="2" priority="13"/>
  </conditionalFormatting>
  <conditionalFormatting sqref="C3 C5">
    <cfRule type="duplicateValues" dxfId="1" priority="240"/>
  </conditionalFormatting>
  <conditionalFormatting sqref="C6:C22 C24:C63 C65:C78 C80:C89 C91:C108 C110 C112:C122">
    <cfRule type="duplicateValues" dxfId="0" priority="24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43"/>
  <sheetViews>
    <sheetView tabSelected="1" zoomScaleNormal="100" zoomScaleSheetLayoutView="100" workbookViewId="0">
      <selection activeCell="L2" sqref="L2"/>
    </sheetView>
  </sheetViews>
  <sheetFormatPr defaultColWidth="9.28515625" defaultRowHeight="12.75" x14ac:dyDescent="0.2"/>
  <cols>
    <col min="1" max="1" width="6.42578125" style="195" customWidth="1"/>
    <col min="2" max="2" width="18.85546875" style="193" customWidth="1"/>
    <col min="3" max="3" width="7.42578125" style="197" customWidth="1"/>
    <col min="4" max="4" width="10.140625" style="197" customWidth="1"/>
    <col min="5" max="5" width="11.28515625" style="197" customWidth="1"/>
    <col min="6" max="6" width="9.7109375" style="198" customWidth="1"/>
    <col min="7" max="7" width="12.42578125" style="197" customWidth="1"/>
    <col min="8" max="8" width="11.28515625" style="193" customWidth="1"/>
    <col min="9" max="9" width="9" style="193" customWidth="1"/>
    <col min="10" max="16384" width="9.28515625" style="193"/>
  </cols>
  <sheetData>
    <row r="1" spans="1:9" s="151" customFormat="1" ht="33" customHeight="1" x14ac:dyDescent="0.25">
      <c r="A1" s="452" t="s">
        <v>463</v>
      </c>
      <c r="B1" s="467"/>
      <c r="C1" s="467"/>
      <c r="D1" s="467"/>
      <c r="E1" s="467"/>
      <c r="F1" s="467"/>
      <c r="G1" s="467"/>
      <c r="H1" s="467"/>
      <c r="I1" s="467"/>
    </row>
    <row r="2" spans="1:9" s="152" customFormat="1" ht="66.75" customHeight="1" x14ac:dyDescent="0.25">
      <c r="A2" s="380" t="s">
        <v>0</v>
      </c>
      <c r="B2" s="371" t="s">
        <v>2</v>
      </c>
      <c r="C2" s="371" t="s">
        <v>3</v>
      </c>
      <c r="D2" s="371" t="s">
        <v>1</v>
      </c>
      <c r="E2" s="371" t="s">
        <v>464</v>
      </c>
      <c r="F2" s="468" t="s">
        <v>8</v>
      </c>
      <c r="G2" s="468"/>
      <c r="H2" s="368" t="s">
        <v>465</v>
      </c>
      <c r="I2" s="374" t="s">
        <v>466</v>
      </c>
    </row>
    <row r="3" spans="1:9" s="158" customFormat="1" ht="19.5" customHeight="1" x14ac:dyDescent="0.25">
      <c r="A3" s="153" t="s">
        <v>12</v>
      </c>
      <c r="B3" s="154" t="s">
        <v>13</v>
      </c>
      <c r="C3" s="154" t="s">
        <v>14</v>
      </c>
      <c r="D3" s="154" t="s">
        <v>15</v>
      </c>
      <c r="E3" s="155" t="s">
        <v>16</v>
      </c>
      <c r="F3" s="156" t="s">
        <v>17</v>
      </c>
      <c r="G3" s="154" t="s">
        <v>18</v>
      </c>
      <c r="H3" s="154" t="s">
        <v>19</v>
      </c>
      <c r="I3" s="157" t="s">
        <v>20</v>
      </c>
    </row>
    <row r="4" spans="1:9" s="158" customFormat="1" ht="31.7" customHeight="1" x14ac:dyDescent="0.25">
      <c r="A4" s="159">
        <v>1</v>
      </c>
      <c r="B4" s="160" t="s">
        <v>99</v>
      </c>
      <c r="C4" s="161">
        <v>1</v>
      </c>
      <c r="D4" s="38" t="s">
        <v>85</v>
      </c>
      <c r="E4" s="162">
        <v>607.80999999999995</v>
      </c>
      <c r="F4" s="163" t="s">
        <v>467</v>
      </c>
      <c r="G4" s="164" t="s">
        <v>51</v>
      </c>
      <c r="H4" s="165" t="s">
        <v>34</v>
      </c>
      <c r="I4" s="166" t="s">
        <v>49</v>
      </c>
    </row>
    <row r="5" spans="1:9" s="174" customFormat="1" ht="31.7" customHeight="1" x14ac:dyDescent="0.25">
      <c r="A5" s="469" t="s">
        <v>468</v>
      </c>
      <c r="B5" s="470"/>
      <c r="C5" s="167">
        <f>SUM(C4:C4)</f>
        <v>1</v>
      </c>
      <c r="D5" s="168"/>
      <c r="E5" s="169">
        <f>SUM(E4:E4)</f>
        <v>607.80999999999995</v>
      </c>
      <c r="F5" s="170"/>
      <c r="G5" s="171"/>
      <c r="H5" s="172"/>
      <c r="I5" s="173"/>
    </row>
    <row r="6" spans="1:9" s="174" customFormat="1" ht="41.25" customHeight="1" x14ac:dyDescent="0.25">
      <c r="A6" s="159">
        <v>2</v>
      </c>
      <c r="B6" s="175" t="s">
        <v>86</v>
      </c>
      <c r="C6" s="176">
        <v>1</v>
      </c>
      <c r="D6" s="177" t="s">
        <v>85</v>
      </c>
      <c r="E6" s="178">
        <v>96.31</v>
      </c>
      <c r="F6" s="179">
        <v>35121</v>
      </c>
      <c r="G6" s="180" t="s">
        <v>87</v>
      </c>
      <c r="H6" s="181" t="s">
        <v>34</v>
      </c>
      <c r="I6" s="182" t="s">
        <v>40</v>
      </c>
    </row>
    <row r="7" spans="1:9" s="158" customFormat="1" ht="31.7" customHeight="1" x14ac:dyDescent="0.25">
      <c r="A7" s="469" t="s">
        <v>469</v>
      </c>
      <c r="B7" s="470"/>
      <c r="C7" s="167">
        <f>SUM(C6:C6)</f>
        <v>1</v>
      </c>
      <c r="D7" s="168"/>
      <c r="E7" s="169">
        <f>SUM(E6:E6)</f>
        <v>96.31</v>
      </c>
      <c r="F7" s="170"/>
      <c r="G7" s="171"/>
      <c r="H7" s="172"/>
      <c r="I7" s="173"/>
    </row>
    <row r="8" spans="1:9" s="158" customFormat="1" ht="55.5" customHeight="1" x14ac:dyDescent="0.25">
      <c r="A8" s="183" t="s">
        <v>462</v>
      </c>
      <c r="B8" s="160" t="s">
        <v>175</v>
      </c>
      <c r="C8" s="184">
        <v>2</v>
      </c>
      <c r="D8" s="185" t="s">
        <v>470</v>
      </c>
      <c r="E8" s="178">
        <v>333.76799999999997</v>
      </c>
      <c r="F8" s="179" t="s">
        <v>471</v>
      </c>
      <c r="G8" s="186" t="s">
        <v>176</v>
      </c>
      <c r="H8" s="165" t="s">
        <v>28</v>
      </c>
      <c r="I8" s="166" t="s">
        <v>177</v>
      </c>
    </row>
    <row r="9" spans="1:9" s="158" customFormat="1" ht="31.7" customHeight="1" x14ac:dyDescent="0.25">
      <c r="A9" s="469" t="s">
        <v>472</v>
      </c>
      <c r="B9" s="470"/>
      <c r="C9" s="167">
        <v>2</v>
      </c>
      <c r="D9" s="168"/>
      <c r="E9" s="169">
        <f>E8</f>
        <v>333.76799999999997</v>
      </c>
      <c r="F9" s="170"/>
      <c r="G9" s="171"/>
      <c r="H9" s="172"/>
      <c r="I9" s="173"/>
    </row>
    <row r="10" spans="1:9" s="158" customFormat="1" ht="25.9" customHeight="1" thickBot="1" x14ac:dyDescent="0.3">
      <c r="A10" s="471" t="s">
        <v>311</v>
      </c>
      <c r="B10" s="472"/>
      <c r="C10" s="187">
        <f>C5+C7+C9</f>
        <v>4</v>
      </c>
      <c r="D10" s="188"/>
      <c r="E10" s="189">
        <f>E5+E7+E9</f>
        <v>1037.8879999999999</v>
      </c>
      <c r="F10" s="473"/>
      <c r="G10" s="474"/>
      <c r="H10" s="474"/>
      <c r="I10" s="475"/>
    </row>
    <row r="11" spans="1:9" s="158" customFormat="1" ht="13.5" thickTop="1" x14ac:dyDescent="0.25">
      <c r="A11" s="152"/>
      <c r="C11" s="152"/>
      <c r="D11" s="152"/>
      <c r="E11" s="190"/>
      <c r="F11" s="191"/>
      <c r="H11" s="152"/>
      <c r="I11" s="152"/>
    </row>
    <row r="12" spans="1:9" s="158" customFormat="1" x14ac:dyDescent="0.25">
      <c r="C12" s="152"/>
      <c r="D12" s="152"/>
      <c r="E12" s="152"/>
      <c r="F12" s="192"/>
      <c r="G12" s="152"/>
    </row>
    <row r="13" spans="1:9" s="158" customFormat="1" x14ac:dyDescent="0.25">
      <c r="C13" s="152"/>
      <c r="D13" s="152"/>
      <c r="E13" s="152"/>
      <c r="F13" s="192"/>
      <c r="G13" s="152"/>
    </row>
    <row r="14" spans="1:9" s="158" customFormat="1" x14ac:dyDescent="0.25">
      <c r="C14" s="152"/>
      <c r="D14" s="152"/>
      <c r="E14" s="152"/>
      <c r="F14" s="192"/>
      <c r="G14" s="152"/>
    </row>
    <row r="15" spans="1:9" x14ac:dyDescent="0.2">
      <c r="A15" s="193"/>
      <c r="B15" s="194"/>
      <c r="C15" s="195"/>
      <c r="D15" s="195"/>
      <c r="E15" s="195"/>
      <c r="F15" s="196"/>
      <c r="G15" s="195"/>
      <c r="H15" s="194"/>
    </row>
    <row r="16" spans="1:9" x14ac:dyDescent="0.2">
      <c r="A16" s="193"/>
      <c r="B16" s="194"/>
      <c r="C16" s="195"/>
      <c r="D16" s="195"/>
      <c r="E16" s="195"/>
      <c r="F16" s="196"/>
      <c r="G16" s="195"/>
      <c r="H16" s="194"/>
    </row>
    <row r="17" spans="1:8" x14ac:dyDescent="0.2">
      <c r="A17" s="193"/>
      <c r="B17" s="194"/>
      <c r="C17" s="195"/>
      <c r="D17" s="195"/>
      <c r="E17" s="195"/>
      <c r="F17" s="196"/>
      <c r="G17" s="195"/>
      <c r="H17" s="194"/>
    </row>
    <row r="18" spans="1:8" x14ac:dyDescent="0.2">
      <c r="A18" s="193"/>
      <c r="B18" s="194"/>
      <c r="C18" s="195"/>
      <c r="D18" s="195"/>
      <c r="E18" s="195"/>
      <c r="F18" s="196"/>
      <c r="G18" s="195"/>
      <c r="H18" s="194"/>
    </row>
    <row r="19" spans="1:8" x14ac:dyDescent="0.2">
      <c r="A19" s="193"/>
      <c r="B19" s="194"/>
      <c r="C19" s="195"/>
      <c r="D19" s="195"/>
      <c r="E19" s="195"/>
      <c r="F19" s="196"/>
      <c r="G19" s="195"/>
      <c r="H19" s="194"/>
    </row>
    <row r="20" spans="1:8" x14ac:dyDescent="0.2">
      <c r="A20" s="193"/>
      <c r="B20" s="194"/>
      <c r="C20" s="195"/>
      <c r="D20" s="195"/>
      <c r="E20" s="195"/>
      <c r="F20" s="196"/>
      <c r="G20" s="195"/>
      <c r="H20" s="194"/>
    </row>
    <row r="21" spans="1:8" x14ac:dyDescent="0.2">
      <c r="A21" s="193"/>
      <c r="B21" s="194"/>
      <c r="C21" s="195"/>
      <c r="D21" s="195"/>
      <c r="E21" s="195"/>
      <c r="F21" s="196"/>
      <c r="G21" s="195"/>
      <c r="H21" s="194"/>
    </row>
    <row r="22" spans="1:8" x14ac:dyDescent="0.2">
      <c r="A22" s="193"/>
      <c r="B22" s="194"/>
      <c r="C22" s="195"/>
      <c r="D22" s="195"/>
      <c r="E22" s="195"/>
      <c r="F22" s="196"/>
      <c r="G22" s="195"/>
      <c r="H22" s="194"/>
    </row>
    <row r="23" spans="1:8" x14ac:dyDescent="0.2">
      <c r="A23" s="193"/>
      <c r="B23" s="194"/>
      <c r="C23" s="195"/>
      <c r="D23" s="195"/>
      <c r="E23" s="195"/>
      <c r="F23" s="196"/>
      <c r="G23" s="195"/>
      <c r="H23" s="194"/>
    </row>
    <row r="24" spans="1:8" x14ac:dyDescent="0.2">
      <c r="A24" s="193"/>
      <c r="B24" s="194"/>
      <c r="C24" s="195"/>
      <c r="D24" s="195"/>
      <c r="E24" s="195"/>
      <c r="F24" s="196"/>
      <c r="G24" s="195"/>
      <c r="H24" s="194"/>
    </row>
    <row r="25" spans="1:8" x14ac:dyDescent="0.2">
      <c r="A25" s="193"/>
      <c r="B25" s="194"/>
      <c r="C25" s="195"/>
      <c r="D25" s="195"/>
      <c r="E25" s="195"/>
      <c r="F25" s="196"/>
      <c r="G25" s="195"/>
      <c r="H25" s="194"/>
    </row>
    <row r="26" spans="1:8" x14ac:dyDescent="0.2">
      <c r="A26" s="193"/>
      <c r="B26" s="194"/>
      <c r="C26" s="195"/>
      <c r="D26" s="195"/>
      <c r="E26" s="195"/>
      <c r="F26" s="196"/>
      <c r="G26" s="195"/>
      <c r="H26" s="194"/>
    </row>
    <row r="27" spans="1:8" x14ac:dyDescent="0.2">
      <c r="A27" s="193"/>
      <c r="B27" s="194"/>
      <c r="C27" s="195"/>
      <c r="D27" s="195"/>
      <c r="E27" s="195"/>
      <c r="F27" s="196"/>
      <c r="G27" s="195"/>
      <c r="H27" s="194"/>
    </row>
    <row r="28" spans="1:8" x14ac:dyDescent="0.2">
      <c r="A28" s="193"/>
      <c r="B28" s="194"/>
      <c r="C28" s="195"/>
      <c r="D28" s="195"/>
      <c r="E28" s="195"/>
      <c r="F28" s="196"/>
      <c r="G28" s="195"/>
      <c r="H28" s="194"/>
    </row>
    <row r="29" spans="1:8" x14ac:dyDescent="0.2">
      <c r="A29" s="193"/>
      <c r="B29" s="194"/>
      <c r="C29" s="195"/>
      <c r="D29" s="195"/>
      <c r="E29" s="195"/>
      <c r="F29" s="196"/>
      <c r="G29" s="195"/>
      <c r="H29" s="194"/>
    </row>
    <row r="30" spans="1:8" x14ac:dyDescent="0.2">
      <c r="A30" s="193"/>
      <c r="B30" s="194"/>
      <c r="C30" s="195"/>
      <c r="D30" s="195"/>
      <c r="E30" s="195"/>
      <c r="F30" s="196"/>
      <c r="G30" s="195"/>
      <c r="H30" s="194"/>
    </row>
    <row r="31" spans="1:8" x14ac:dyDescent="0.2">
      <c r="A31" s="193"/>
      <c r="B31" s="194"/>
      <c r="C31" s="195"/>
      <c r="D31" s="195"/>
      <c r="E31" s="195"/>
      <c r="F31" s="196"/>
      <c r="G31" s="195"/>
      <c r="H31" s="194"/>
    </row>
    <row r="32" spans="1:8" x14ac:dyDescent="0.2">
      <c r="A32" s="193"/>
      <c r="B32" s="194"/>
      <c r="C32" s="195"/>
      <c r="D32" s="195"/>
      <c r="E32" s="195"/>
      <c r="F32" s="196"/>
      <c r="G32" s="195"/>
      <c r="H32" s="194"/>
    </row>
    <row r="33" spans="1:8" x14ac:dyDescent="0.2">
      <c r="A33" s="193"/>
      <c r="B33" s="194"/>
      <c r="C33" s="195"/>
      <c r="D33" s="195"/>
      <c r="E33" s="195"/>
      <c r="F33" s="196"/>
      <c r="G33" s="195"/>
      <c r="H33" s="194"/>
    </row>
    <row r="34" spans="1:8" x14ac:dyDescent="0.2">
      <c r="A34" s="193"/>
      <c r="B34" s="194"/>
      <c r="C34" s="195"/>
      <c r="D34" s="195"/>
      <c r="E34" s="195"/>
      <c r="F34" s="196"/>
      <c r="G34" s="195"/>
      <c r="H34" s="194"/>
    </row>
    <row r="35" spans="1:8" x14ac:dyDescent="0.2">
      <c r="A35" s="193"/>
      <c r="B35" s="194"/>
      <c r="C35" s="195"/>
      <c r="D35" s="195"/>
      <c r="E35" s="195"/>
      <c r="F35" s="196"/>
      <c r="G35" s="195"/>
      <c r="H35" s="194"/>
    </row>
    <row r="36" spans="1:8" x14ac:dyDescent="0.2">
      <c r="A36" s="193"/>
      <c r="B36" s="194"/>
      <c r="C36" s="195"/>
      <c r="D36" s="195"/>
      <c r="E36" s="195"/>
      <c r="F36" s="196"/>
      <c r="G36" s="195"/>
      <c r="H36" s="194"/>
    </row>
    <row r="37" spans="1:8" x14ac:dyDescent="0.2">
      <c r="A37" s="193"/>
      <c r="B37" s="194"/>
      <c r="C37" s="195"/>
      <c r="D37" s="195"/>
      <c r="E37" s="195"/>
      <c r="F37" s="196"/>
      <c r="G37" s="195"/>
      <c r="H37" s="194"/>
    </row>
    <row r="38" spans="1:8" x14ac:dyDescent="0.2">
      <c r="A38" s="193"/>
      <c r="B38" s="194"/>
      <c r="C38" s="195"/>
      <c r="D38" s="195"/>
      <c r="E38" s="195"/>
      <c r="F38" s="196"/>
      <c r="G38" s="195"/>
      <c r="H38" s="194"/>
    </row>
    <row r="39" spans="1:8" x14ac:dyDescent="0.2">
      <c r="A39" s="193"/>
      <c r="B39" s="194"/>
      <c r="C39" s="195"/>
      <c r="D39" s="195"/>
      <c r="E39" s="195"/>
      <c r="F39" s="196"/>
      <c r="G39" s="195"/>
      <c r="H39" s="194"/>
    </row>
    <row r="40" spans="1:8" x14ac:dyDescent="0.2">
      <c r="A40" s="193"/>
      <c r="B40" s="194"/>
      <c r="C40" s="195"/>
      <c r="D40" s="195"/>
      <c r="E40" s="195"/>
      <c r="F40" s="196"/>
      <c r="G40" s="195"/>
      <c r="H40" s="194"/>
    </row>
    <row r="41" spans="1:8" x14ac:dyDescent="0.2">
      <c r="A41" s="193"/>
      <c r="B41" s="194"/>
      <c r="C41" s="195"/>
      <c r="D41" s="195"/>
      <c r="E41" s="195"/>
      <c r="F41" s="196"/>
      <c r="G41" s="195"/>
      <c r="H41" s="194"/>
    </row>
    <row r="42" spans="1:8" x14ac:dyDescent="0.2">
      <c r="A42" s="193"/>
      <c r="B42" s="194"/>
      <c r="C42" s="195"/>
      <c r="D42" s="195"/>
      <c r="E42" s="195"/>
      <c r="F42" s="196"/>
      <c r="G42" s="195"/>
      <c r="H42" s="194"/>
    </row>
    <row r="43" spans="1:8" x14ac:dyDescent="0.2">
      <c r="A43" s="193"/>
      <c r="B43" s="194"/>
      <c r="C43" s="195"/>
      <c r="D43" s="195"/>
      <c r="E43" s="195"/>
      <c r="F43" s="196"/>
      <c r="G43" s="195"/>
      <c r="H43" s="194"/>
    </row>
  </sheetData>
  <mergeCells count="7">
    <mergeCell ref="A10:B10"/>
    <mergeCell ref="F10:I10"/>
    <mergeCell ref="A1:I1"/>
    <mergeCell ref="F2:G2"/>
    <mergeCell ref="A5:B5"/>
    <mergeCell ref="A7:B7"/>
    <mergeCell ref="A9:B9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95" firstPageNumber="1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TB10.1</vt:lpstr>
      <vt:lpstr>TB10.2 </vt:lpstr>
      <vt:lpstr>TB10.3</vt:lpstr>
      <vt:lpstr>TB10.4</vt:lpstr>
      <vt:lpstr>TB10.5</vt:lpstr>
      <vt:lpstr>TB 10.6</vt:lpstr>
      <vt:lpstr>TB 10.7</vt:lpstr>
      <vt:lpstr>TB10.8</vt:lpstr>
      <vt:lpstr>TB10.1!Print_Area</vt:lpstr>
      <vt:lpstr>'TB10.2 '!Print_Area</vt:lpstr>
      <vt:lpstr>TB10.3!Print_Area</vt:lpstr>
      <vt:lpstr>TB10.5!Print_Area</vt:lpstr>
      <vt:lpstr>TB10.5!Print_Titles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DDG Office</dc:creator>
  <cp:lastModifiedBy>DDG Office</cp:lastModifiedBy>
  <dcterms:created xsi:type="dcterms:W3CDTF">2025-08-14T07:42:17Z</dcterms:created>
  <dcterms:modified xsi:type="dcterms:W3CDTF">2026-02-19T07:03:06Z</dcterms:modified>
</cp:coreProperties>
</file>