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al Directory input\Coal Dirt\excel sheet for Website\"/>
    </mc:Choice>
  </mc:AlternateContent>
  <xr:revisionPtr revIDLastSave="0" documentId="13_ncr:1_{D3E77F75-F6AE-419C-BBED-745B878FD1DA}" xr6:coauthVersionLast="36" xr6:coauthVersionMax="36" xr10:uidLastSave="{00000000-0000-0000-0000-000000000000}"/>
  <bookViews>
    <workbookView xWindow="0" yWindow="0" windowWidth="28800" windowHeight="11505" tabRatio="729" firstSheet="1" activeTab="11" xr2:uid="{00000000-000D-0000-FFFF-FFFF00000000}"/>
  </bookViews>
  <sheets>
    <sheet name="chart 5.1 &amp; 2del" sheetId="7388" state="hidden" r:id="rId1"/>
    <sheet name="ST1" sheetId="7399" r:id="rId2"/>
    <sheet name="ST2" sheetId="7400" r:id="rId3"/>
    <sheet name="ST3" sheetId="7401" r:id="rId4"/>
    <sheet name="ST4" sheetId="7410" r:id="rId5"/>
    <sheet name="ST5" sheetId="7402" r:id="rId6"/>
    <sheet name="ST4-5_Revised" sheetId="7395" state="hidden" r:id="rId7"/>
    <sheet name="ST6" sheetId="7403" r:id="rId8"/>
    <sheet name="ST7" sheetId="7404" r:id="rId9"/>
    <sheet name="ST8" sheetId="7406" r:id="rId10"/>
    <sheet name="ST9" sheetId="7407" r:id="rId11"/>
    <sheet name="ST10" sheetId="7405" r:id="rId12"/>
  </sheets>
  <definedNames>
    <definedName name="_xlnm._FilterDatabase" localSheetId="9" hidden="1">'ST8'!$A$5:$F$82</definedName>
    <definedName name="_xlnm._FilterDatabase" localSheetId="10" hidden="1">'ST9'!$C$1:$C$70</definedName>
    <definedName name="_xlnm.Print_Area" localSheetId="0">'chart 5.1 &amp; 2del'!$A$1:$F$55</definedName>
    <definedName name="_xlnm.Print_Area" localSheetId="11">'ST10'!$A$1:$E$14</definedName>
    <definedName name="_xlnm.Print_Area" localSheetId="3">'ST3'!$A$1:$G$21</definedName>
    <definedName name="_xlnm.Print_Area" localSheetId="4">'ST4'!$A$1:$M$18</definedName>
    <definedName name="_xlnm.Print_Area" localSheetId="5">'ST5'!$A$1:$J$46</definedName>
    <definedName name="_xlnm.Print_Area" localSheetId="7">'ST6'!$A$1:$J$31</definedName>
    <definedName name="_xlnm.Print_Area" localSheetId="8">'ST7'!$A$1:$E$59</definedName>
    <definedName name="_xlnm.Print_Area" localSheetId="9">'ST8'!$A$1:$H$82</definedName>
    <definedName name="_xlnm.Print_Area" localSheetId="10">'ST9'!$A$1:$K$64</definedName>
    <definedName name="_xlnm.Print_Titles" localSheetId="8">'ST7'!$1:$5</definedName>
    <definedName name="_xlnm.Print_Titles" localSheetId="9">'ST8'!$1:$5</definedName>
  </definedNames>
  <calcPr calcId="191029"/>
</workbook>
</file>

<file path=xl/calcChain.xml><?xml version="1.0" encoding="utf-8"?>
<calcChain xmlns="http://schemas.openxmlformats.org/spreadsheetml/2006/main">
  <c r="F58" i="7404" l="1"/>
  <c r="M10" i="7407" l="1"/>
  <c r="M33" i="7407" l="1"/>
  <c r="N32" i="7407"/>
  <c r="F20" i="7404" l="1"/>
  <c r="J28" i="7406" s="1"/>
  <c r="F14" i="7405" l="1"/>
  <c r="G14" i="7405" l="1"/>
  <c r="G13" i="7405"/>
  <c r="G12" i="7405"/>
  <c r="G11" i="7405"/>
  <c r="G9" i="7405"/>
  <c r="G6" i="7405"/>
  <c r="M61" i="7407"/>
  <c r="L61" i="7407"/>
  <c r="J61" i="7407"/>
  <c r="I61" i="7407"/>
  <c r="G61" i="7407"/>
  <c r="F61" i="7407"/>
  <c r="M48" i="7407"/>
  <c r="L48" i="7407"/>
  <c r="J48" i="7407"/>
  <c r="I48" i="7407"/>
  <c r="G48" i="7407"/>
  <c r="F48" i="7407"/>
  <c r="G38" i="7407"/>
  <c r="M27" i="7407"/>
  <c r="J27" i="7407"/>
  <c r="G27" i="7407"/>
  <c r="N43" i="7407" l="1"/>
  <c r="N47" i="7407"/>
  <c r="N7" i="7407"/>
  <c r="N60" i="7407" l="1"/>
  <c r="N59" i="7407"/>
  <c r="N58" i="7407"/>
  <c r="N57" i="7407"/>
  <c r="N56" i="7407"/>
  <c r="N55" i="7407"/>
  <c r="N54" i="7407"/>
  <c r="N53" i="7407"/>
  <c r="N52" i="7407"/>
  <c r="N51" i="7407"/>
  <c r="N50" i="7407"/>
  <c r="N49" i="7407"/>
  <c r="N46" i="7407"/>
  <c r="N45" i="7407"/>
  <c r="N44" i="7407"/>
  <c r="N42" i="7407"/>
  <c r="N41" i="7407"/>
  <c r="N40" i="7407"/>
  <c r="N39" i="7407"/>
  <c r="M38" i="7407"/>
  <c r="L38" i="7407"/>
  <c r="L62" i="7407" s="1"/>
  <c r="N37" i="7407"/>
  <c r="N36" i="7407"/>
  <c r="N35" i="7407"/>
  <c r="L33" i="7407"/>
  <c r="N31" i="7407"/>
  <c r="M30" i="7407"/>
  <c r="L30" i="7407"/>
  <c r="N29" i="7407"/>
  <c r="N28" i="7407"/>
  <c r="L27" i="7407"/>
  <c r="N26" i="7407"/>
  <c r="N25" i="7407"/>
  <c r="N24" i="7407"/>
  <c r="N23" i="7407"/>
  <c r="N22" i="7407"/>
  <c r="N21" i="7407"/>
  <c r="N20" i="7407"/>
  <c r="N19" i="7407"/>
  <c r="N18" i="7407"/>
  <c r="N17" i="7407"/>
  <c r="N16" i="7407"/>
  <c r="N15" i="7407"/>
  <c r="N14" i="7407"/>
  <c r="N13" i="7407"/>
  <c r="N12" i="7407"/>
  <c r="N11" i="7407"/>
  <c r="N10" i="7407"/>
  <c r="N9" i="7407"/>
  <c r="N8" i="7407"/>
  <c r="N6" i="7407"/>
  <c r="J39" i="7406"/>
  <c r="K38" i="7406"/>
  <c r="J21" i="7406"/>
  <c r="H20" i="7406"/>
  <c r="K20" i="7406"/>
  <c r="L34" i="7407" l="1"/>
  <c r="L63" i="7407"/>
  <c r="N61" i="7407"/>
  <c r="N30" i="7407"/>
  <c r="N48" i="7407"/>
  <c r="N33" i="7407"/>
  <c r="M34" i="7407"/>
  <c r="N34" i="7407" s="1"/>
  <c r="N27" i="7407"/>
  <c r="N38" i="7407"/>
  <c r="M62" i="7407"/>
  <c r="J79" i="7406"/>
  <c r="I79" i="7406"/>
  <c r="K78" i="7406"/>
  <c r="K77" i="7406"/>
  <c r="K76" i="7406"/>
  <c r="K75" i="7406"/>
  <c r="K74" i="7406"/>
  <c r="K73" i="7406"/>
  <c r="J72" i="7406"/>
  <c r="I72" i="7406"/>
  <c r="K71" i="7406"/>
  <c r="K72" i="7406" s="1"/>
  <c r="J70" i="7406"/>
  <c r="I70" i="7406"/>
  <c r="K69" i="7406"/>
  <c r="K68" i="7406"/>
  <c r="J67" i="7406"/>
  <c r="I67" i="7406"/>
  <c r="K66" i="7406"/>
  <c r="K65" i="7406"/>
  <c r="K64" i="7406"/>
  <c r="K63" i="7406"/>
  <c r="K62" i="7406"/>
  <c r="K61" i="7406"/>
  <c r="K60" i="7406"/>
  <c r="J59" i="7406"/>
  <c r="I59" i="7406"/>
  <c r="K58" i="7406"/>
  <c r="K57" i="7406"/>
  <c r="K56" i="7406"/>
  <c r="K55" i="7406"/>
  <c r="K54" i="7406"/>
  <c r="K53" i="7406"/>
  <c r="J51" i="7406"/>
  <c r="I51" i="7406"/>
  <c r="K50" i="7406"/>
  <c r="K49" i="7406"/>
  <c r="K48" i="7406"/>
  <c r="K47" i="7406"/>
  <c r="K46" i="7406"/>
  <c r="K45" i="7406"/>
  <c r="K44" i="7406"/>
  <c r="K43" i="7406"/>
  <c r="K42" i="7406"/>
  <c r="K41" i="7406"/>
  <c r="K40" i="7406"/>
  <c r="I39" i="7406"/>
  <c r="K37" i="7406"/>
  <c r="K36" i="7406"/>
  <c r="K35" i="7406"/>
  <c r="K34" i="7406"/>
  <c r="K33" i="7406"/>
  <c r="K32" i="7406"/>
  <c r="K31" i="7406"/>
  <c r="K30" i="7406"/>
  <c r="K29" i="7406"/>
  <c r="K28" i="7406"/>
  <c r="K27" i="7406"/>
  <c r="K26" i="7406"/>
  <c r="K25" i="7406"/>
  <c r="K24" i="7406"/>
  <c r="J23" i="7406"/>
  <c r="I23" i="7406"/>
  <c r="K22" i="7406"/>
  <c r="I21" i="7406"/>
  <c r="K19" i="7406"/>
  <c r="K18" i="7406"/>
  <c r="K17" i="7406"/>
  <c r="K16" i="7406"/>
  <c r="K15" i="7406"/>
  <c r="K14" i="7406"/>
  <c r="K13" i="7406"/>
  <c r="K12" i="7406"/>
  <c r="K11" i="7406"/>
  <c r="K10" i="7406"/>
  <c r="K9" i="7406"/>
  <c r="K8" i="7406"/>
  <c r="J7" i="7406"/>
  <c r="I7" i="7406"/>
  <c r="K6" i="7406"/>
  <c r="K7" i="7406" s="1"/>
  <c r="K39" i="7406" l="1"/>
  <c r="K23" i="7406"/>
  <c r="K70" i="7406"/>
  <c r="M63" i="7407"/>
  <c r="N62" i="7407"/>
  <c r="N63" i="7407"/>
  <c r="K79" i="7406"/>
  <c r="K67" i="7406"/>
  <c r="K51" i="7406"/>
  <c r="K21" i="7406"/>
  <c r="K59" i="7406"/>
  <c r="E24" i="7404"/>
  <c r="G24" i="7404"/>
  <c r="E25" i="7404"/>
  <c r="G25" i="7404"/>
  <c r="F16" i="7404"/>
  <c r="F36" i="7404" s="1"/>
  <c r="F59" i="7404" s="1"/>
  <c r="K48" i="7407" l="1"/>
  <c r="E12" i="7401" l="1"/>
  <c r="F12" i="7401"/>
  <c r="D12" i="7401"/>
  <c r="K25" i="7407"/>
  <c r="K46" i="7407"/>
  <c r="K60" i="7407"/>
  <c r="K45" i="7407"/>
  <c r="K13" i="7407"/>
  <c r="K41" i="7407"/>
  <c r="K40" i="7407"/>
  <c r="H66" i="7406" l="1"/>
  <c r="H65" i="7406"/>
  <c r="G59" i="7406"/>
  <c r="H58" i="7406"/>
  <c r="H33" i="7406"/>
  <c r="H19" i="7406"/>
  <c r="H18" i="7406"/>
  <c r="C21" i="7406"/>
  <c r="D21" i="7406"/>
  <c r="F21" i="7406"/>
  <c r="G21" i="7406"/>
  <c r="D54" i="7404"/>
  <c r="B58" i="7404"/>
  <c r="D50" i="7404"/>
  <c r="D25" i="7404"/>
  <c r="D24" i="7404"/>
  <c r="J18" i="7410"/>
  <c r="H18" i="7410"/>
  <c r="F18" i="7410"/>
  <c r="D18" i="7410"/>
  <c r="B18" i="7410"/>
  <c r="L17" i="7410"/>
  <c r="L16" i="7410"/>
  <c r="L15" i="7410"/>
  <c r="G15" i="7410" s="1"/>
  <c r="L14" i="7410"/>
  <c r="L13" i="7410"/>
  <c r="L12" i="7410"/>
  <c r="I12" i="7410" s="1"/>
  <c r="L11" i="7410"/>
  <c r="L10" i="7410"/>
  <c r="L9" i="7410"/>
  <c r="L8" i="7410"/>
  <c r="L7" i="7410"/>
  <c r="L6" i="7410"/>
  <c r="D14" i="7405"/>
  <c r="B14" i="7405"/>
  <c r="K59" i="7407"/>
  <c r="H59" i="7407"/>
  <c r="K58" i="7407"/>
  <c r="H58" i="7407"/>
  <c r="K57" i="7407"/>
  <c r="H57" i="7407"/>
  <c r="K56" i="7407"/>
  <c r="H56" i="7407"/>
  <c r="K55" i="7407"/>
  <c r="H55" i="7407"/>
  <c r="K54" i="7407"/>
  <c r="H54" i="7407"/>
  <c r="K53" i="7407"/>
  <c r="H53" i="7407"/>
  <c r="K52" i="7407"/>
  <c r="H52" i="7407"/>
  <c r="K51" i="7407"/>
  <c r="H51" i="7407"/>
  <c r="K50" i="7407"/>
  <c r="H50" i="7407"/>
  <c r="K49" i="7407"/>
  <c r="H49" i="7407"/>
  <c r="H48" i="7407"/>
  <c r="K44" i="7407"/>
  <c r="H44" i="7407"/>
  <c r="K42" i="7407"/>
  <c r="H42" i="7407"/>
  <c r="K39" i="7407"/>
  <c r="H39" i="7407"/>
  <c r="J38" i="7407"/>
  <c r="I38" i="7407"/>
  <c r="F38" i="7407"/>
  <c r="K37" i="7407"/>
  <c r="H37" i="7407"/>
  <c r="K36" i="7407"/>
  <c r="H36" i="7407"/>
  <c r="K35" i="7407"/>
  <c r="H35" i="7407"/>
  <c r="J33" i="7407"/>
  <c r="I33" i="7407"/>
  <c r="G33" i="7407"/>
  <c r="F33" i="7407"/>
  <c r="K31" i="7407"/>
  <c r="H31" i="7407"/>
  <c r="J30" i="7407"/>
  <c r="I30" i="7407"/>
  <c r="G30" i="7407"/>
  <c r="F30" i="7407"/>
  <c r="K29" i="7407"/>
  <c r="H29" i="7407"/>
  <c r="K28" i="7407"/>
  <c r="H28" i="7407"/>
  <c r="I27" i="7407"/>
  <c r="F27" i="7407"/>
  <c r="K26" i="7407"/>
  <c r="H26" i="7407"/>
  <c r="K24" i="7407"/>
  <c r="H24" i="7407"/>
  <c r="K23" i="7407"/>
  <c r="H23" i="7407"/>
  <c r="K22" i="7407"/>
  <c r="H22" i="7407"/>
  <c r="K21" i="7407"/>
  <c r="H21" i="7407"/>
  <c r="K20" i="7407"/>
  <c r="H20" i="7407"/>
  <c r="K19" i="7407"/>
  <c r="H19" i="7407"/>
  <c r="K18" i="7407"/>
  <c r="H18" i="7407"/>
  <c r="K17" i="7407"/>
  <c r="H17" i="7407"/>
  <c r="K16" i="7407"/>
  <c r="H16" i="7407"/>
  <c r="K15" i="7407"/>
  <c r="H15" i="7407"/>
  <c r="K14" i="7407"/>
  <c r="H14" i="7407"/>
  <c r="K12" i="7407"/>
  <c r="H12" i="7407"/>
  <c r="K11" i="7407"/>
  <c r="H11" i="7407"/>
  <c r="K10" i="7407"/>
  <c r="H10" i="7407"/>
  <c r="K9" i="7407"/>
  <c r="H9" i="7407"/>
  <c r="K8" i="7407"/>
  <c r="H8" i="7407"/>
  <c r="K6" i="7407"/>
  <c r="H6" i="7407"/>
  <c r="G79" i="7406"/>
  <c r="F79" i="7406"/>
  <c r="D79" i="7406"/>
  <c r="C79" i="7406"/>
  <c r="H78" i="7406"/>
  <c r="E78" i="7406"/>
  <c r="H77" i="7406"/>
  <c r="E77" i="7406"/>
  <c r="H76" i="7406"/>
  <c r="E76" i="7406"/>
  <c r="H75" i="7406"/>
  <c r="E75" i="7406"/>
  <c r="H74" i="7406"/>
  <c r="E74" i="7406"/>
  <c r="H73" i="7406"/>
  <c r="E73" i="7406"/>
  <c r="G72" i="7406"/>
  <c r="F72" i="7406"/>
  <c r="D72" i="7406"/>
  <c r="C72" i="7406"/>
  <c r="H71" i="7406"/>
  <c r="H72" i="7406" s="1"/>
  <c r="E71" i="7406"/>
  <c r="E72" i="7406" s="1"/>
  <c r="G70" i="7406"/>
  <c r="F70" i="7406"/>
  <c r="D70" i="7406"/>
  <c r="C70" i="7406"/>
  <c r="H69" i="7406"/>
  <c r="E69" i="7406"/>
  <c r="H68" i="7406"/>
  <c r="E68" i="7406"/>
  <c r="G67" i="7406"/>
  <c r="F67" i="7406"/>
  <c r="D67" i="7406"/>
  <c r="C67" i="7406"/>
  <c r="H64" i="7406"/>
  <c r="E64" i="7406"/>
  <c r="H63" i="7406"/>
  <c r="E63" i="7406"/>
  <c r="H62" i="7406"/>
  <c r="E62" i="7406"/>
  <c r="H61" i="7406"/>
  <c r="E61" i="7406"/>
  <c r="H60" i="7406"/>
  <c r="E60" i="7406"/>
  <c r="F59" i="7406"/>
  <c r="D59" i="7406"/>
  <c r="C59" i="7406"/>
  <c r="H57" i="7406"/>
  <c r="E57" i="7406"/>
  <c r="H56" i="7406"/>
  <c r="E56" i="7406"/>
  <c r="H55" i="7406"/>
  <c r="E55" i="7406"/>
  <c r="H54" i="7406"/>
  <c r="E54" i="7406"/>
  <c r="H53" i="7406"/>
  <c r="E53" i="7406"/>
  <c r="G51" i="7406"/>
  <c r="F51" i="7406"/>
  <c r="D51" i="7406"/>
  <c r="C51" i="7406"/>
  <c r="H50" i="7406"/>
  <c r="E50" i="7406"/>
  <c r="H49" i="7406"/>
  <c r="E49" i="7406"/>
  <c r="H48" i="7406"/>
  <c r="E48" i="7406"/>
  <c r="H47" i="7406"/>
  <c r="E47" i="7406"/>
  <c r="H46" i="7406"/>
  <c r="E46" i="7406"/>
  <c r="H45" i="7406"/>
  <c r="E45" i="7406"/>
  <c r="H44" i="7406"/>
  <c r="E44" i="7406"/>
  <c r="H43" i="7406"/>
  <c r="E43" i="7406"/>
  <c r="H42" i="7406"/>
  <c r="E42" i="7406"/>
  <c r="H41" i="7406"/>
  <c r="E41" i="7406"/>
  <c r="H40" i="7406"/>
  <c r="E40" i="7406"/>
  <c r="G39" i="7406"/>
  <c r="F39" i="7406"/>
  <c r="D39" i="7406"/>
  <c r="C39" i="7406"/>
  <c r="H37" i="7406"/>
  <c r="E37" i="7406"/>
  <c r="H36" i="7406"/>
  <c r="E36" i="7406"/>
  <c r="H35" i="7406"/>
  <c r="E35" i="7406"/>
  <c r="H34" i="7406"/>
  <c r="E34" i="7406"/>
  <c r="H32" i="7406"/>
  <c r="E32" i="7406"/>
  <c r="H31" i="7406"/>
  <c r="E31" i="7406"/>
  <c r="H30" i="7406"/>
  <c r="E30" i="7406"/>
  <c r="H29" i="7406"/>
  <c r="E29" i="7406"/>
  <c r="H28" i="7406"/>
  <c r="E28" i="7406"/>
  <c r="H27" i="7406"/>
  <c r="E27" i="7406"/>
  <c r="H26" i="7406"/>
  <c r="E26" i="7406"/>
  <c r="H25" i="7406"/>
  <c r="E25" i="7406"/>
  <c r="H24" i="7406"/>
  <c r="E24" i="7406"/>
  <c r="G23" i="7406"/>
  <c r="F23" i="7406"/>
  <c r="D23" i="7406"/>
  <c r="C23" i="7406"/>
  <c r="H22" i="7406"/>
  <c r="H23" i="7406" s="1"/>
  <c r="E22" i="7406"/>
  <c r="E23" i="7406" s="1"/>
  <c r="H17" i="7406"/>
  <c r="E17" i="7406"/>
  <c r="H16" i="7406"/>
  <c r="E16" i="7406"/>
  <c r="H15" i="7406"/>
  <c r="E15" i="7406"/>
  <c r="H14" i="7406"/>
  <c r="E14" i="7406"/>
  <c r="H13" i="7406"/>
  <c r="E13" i="7406"/>
  <c r="H12" i="7406"/>
  <c r="E12" i="7406"/>
  <c r="H11" i="7406"/>
  <c r="E11" i="7406"/>
  <c r="H10" i="7406"/>
  <c r="E10" i="7406"/>
  <c r="H9" i="7406"/>
  <c r="E9" i="7406"/>
  <c r="H8" i="7406"/>
  <c r="E8" i="7406"/>
  <c r="G7" i="7406"/>
  <c r="F7" i="7406"/>
  <c r="D7" i="7406"/>
  <c r="C7" i="7406"/>
  <c r="H6" i="7406"/>
  <c r="H7" i="7406" s="1"/>
  <c r="E6" i="7406"/>
  <c r="E7" i="7406" s="1"/>
  <c r="D16" i="7404"/>
  <c r="B16" i="7404"/>
  <c r="G20" i="7401"/>
  <c r="G21" i="7401" s="1"/>
  <c r="F20" i="7401"/>
  <c r="F21" i="7401" s="1"/>
  <c r="E20" i="7401"/>
  <c r="E21" i="7401" s="1"/>
  <c r="D20" i="7401"/>
  <c r="D21" i="7401" s="1"/>
  <c r="C20" i="7401"/>
  <c r="C21" i="7401" s="1"/>
  <c r="B20" i="7401"/>
  <c r="B21" i="7401" s="1"/>
  <c r="G16" i="7401"/>
  <c r="F16" i="7401"/>
  <c r="E16" i="7401"/>
  <c r="D16" i="7401"/>
  <c r="C16" i="7401"/>
  <c r="B16" i="7401"/>
  <c r="G12" i="7401"/>
  <c r="C12" i="7401"/>
  <c r="B12" i="7401"/>
  <c r="G8" i="7401"/>
  <c r="F8" i="7401"/>
  <c r="E8" i="7401"/>
  <c r="D8" i="7401"/>
  <c r="C8" i="7401"/>
  <c r="B8" i="7401"/>
  <c r="C75" i="7388"/>
  <c r="B75" i="7388"/>
  <c r="D58" i="7404" l="1"/>
  <c r="C14" i="7405"/>
  <c r="C10" i="7405"/>
  <c r="C11" i="7405"/>
  <c r="C12" i="7405"/>
  <c r="C9" i="7405"/>
  <c r="C13" i="7405"/>
  <c r="C6" i="7405"/>
  <c r="E13" i="7405"/>
  <c r="E14" i="7405"/>
  <c r="E11" i="7405"/>
  <c r="E9" i="7405"/>
  <c r="E12" i="7405"/>
  <c r="E6" i="7405"/>
  <c r="K12" i="7410"/>
  <c r="K14" i="7410"/>
  <c r="K11" i="7410"/>
  <c r="I7" i="7410"/>
  <c r="I15" i="7410"/>
  <c r="K7" i="7410"/>
  <c r="I8" i="7410"/>
  <c r="K15" i="7410"/>
  <c r="K10" i="7410"/>
  <c r="E16" i="7410"/>
  <c r="C8" i="7410"/>
  <c r="G16" i="7410"/>
  <c r="E8" i="7410"/>
  <c r="I16" i="7410"/>
  <c r="G8" i="7410"/>
  <c r="K16" i="7410"/>
  <c r="K8" i="7410"/>
  <c r="K17" i="7410"/>
  <c r="C10" i="7410"/>
  <c r="I6" i="7410"/>
  <c r="C6" i="7410"/>
  <c r="K6" i="7410"/>
  <c r="C14" i="7410"/>
  <c r="C13" i="7410"/>
  <c r="E13" i="7410"/>
  <c r="C17" i="7410"/>
  <c r="G13" i="7410"/>
  <c r="E17" i="7410"/>
  <c r="I13" i="7410"/>
  <c r="G17" i="7410"/>
  <c r="K13" i="7410"/>
  <c r="I17" i="7410"/>
  <c r="K9" i="7410"/>
  <c r="E10" i="7410"/>
  <c r="E14" i="7410"/>
  <c r="E6" i="7410"/>
  <c r="G10" i="7410"/>
  <c r="G14" i="7410"/>
  <c r="G6" i="7410"/>
  <c r="I10" i="7410"/>
  <c r="I14" i="7410"/>
  <c r="C11" i="7410"/>
  <c r="C7" i="7410"/>
  <c r="E11" i="7410"/>
  <c r="E7" i="7410"/>
  <c r="G11" i="7410"/>
  <c r="L18" i="7410"/>
  <c r="I18" i="7410" s="1"/>
  <c r="G7" i="7410"/>
  <c r="I11" i="7410"/>
  <c r="C16" i="7410"/>
  <c r="K61" i="7407"/>
  <c r="H21" i="7406"/>
  <c r="D36" i="7404"/>
  <c r="B36" i="7404"/>
  <c r="K33" i="7407"/>
  <c r="H33" i="7407"/>
  <c r="H38" i="7407"/>
  <c r="I62" i="7407"/>
  <c r="K30" i="7407"/>
  <c r="J62" i="7407"/>
  <c r="H61" i="7407"/>
  <c r="H27" i="7407"/>
  <c r="G34" i="7407"/>
  <c r="H30" i="7407"/>
  <c r="K38" i="7407"/>
  <c r="K27" i="7407"/>
  <c r="J34" i="7407"/>
  <c r="F34" i="7407"/>
  <c r="F62" i="7407"/>
  <c r="G62" i="7407"/>
  <c r="I34" i="7407"/>
  <c r="E70" i="7406"/>
  <c r="H59" i="7406"/>
  <c r="E21" i="7406"/>
  <c r="E51" i="7406"/>
  <c r="H70" i="7406"/>
  <c r="H67" i="7406"/>
  <c r="H51" i="7406"/>
  <c r="E59" i="7406"/>
  <c r="E79" i="7406"/>
  <c r="H79" i="7406"/>
  <c r="E67" i="7406"/>
  <c r="E39" i="7406"/>
  <c r="H39" i="7406"/>
  <c r="E9" i="7410"/>
  <c r="C12" i="7410"/>
  <c r="G9" i="7410"/>
  <c r="E12" i="7410"/>
  <c r="C15" i="7410"/>
  <c r="G12" i="7410"/>
  <c r="C9" i="7410"/>
  <c r="I9" i="7410"/>
  <c r="E15" i="7410"/>
  <c r="C18" i="7410" l="1"/>
  <c r="G18" i="7410"/>
  <c r="E18" i="7410"/>
  <c r="K18" i="7410"/>
  <c r="K62" i="7407"/>
  <c r="G63" i="7407"/>
  <c r="I63" i="7407"/>
  <c r="B59" i="7404"/>
  <c r="H62" i="7407"/>
  <c r="H34" i="7407"/>
  <c r="J63" i="7407"/>
  <c r="K34" i="7407"/>
  <c r="F63" i="7407"/>
  <c r="D59" i="7404"/>
  <c r="G56" i="7404" l="1"/>
  <c r="G57" i="7404"/>
  <c r="K63" i="7407"/>
  <c r="C36" i="7404"/>
  <c r="C12" i="7404"/>
  <c r="E12" i="7404"/>
  <c r="G12" i="7404"/>
  <c r="G55" i="7404"/>
  <c r="G38" i="7404"/>
  <c r="G39" i="7404"/>
  <c r="G40" i="7404"/>
  <c r="G41" i="7404"/>
  <c r="G42" i="7404"/>
  <c r="G43" i="7404"/>
  <c r="G44" i="7404"/>
  <c r="G45" i="7404"/>
  <c r="G6" i="7404"/>
  <c r="G46" i="7404"/>
  <c r="G7" i="7404"/>
  <c r="G47" i="7404"/>
  <c r="G8" i="7404"/>
  <c r="G48" i="7404"/>
  <c r="G9" i="7404"/>
  <c r="G49" i="7404"/>
  <c r="G10" i="7404"/>
  <c r="G50" i="7404"/>
  <c r="G11" i="7404"/>
  <c r="G51" i="7404"/>
  <c r="G13" i="7404"/>
  <c r="G52" i="7404"/>
  <c r="G14" i="7404"/>
  <c r="G53" i="7404"/>
  <c r="G15" i="7404"/>
  <c r="G54" i="7404"/>
  <c r="G16" i="7404"/>
  <c r="G36" i="7404" s="1"/>
  <c r="E16" i="7404"/>
  <c r="E36" i="7404" s="1"/>
  <c r="C33" i="7404"/>
  <c r="C13" i="7404"/>
  <c r="C52" i="7404"/>
  <c r="C30" i="7404"/>
  <c r="C10" i="7404"/>
  <c r="C29" i="7404"/>
  <c r="C49" i="7404"/>
  <c r="C48" i="7404"/>
  <c r="C47" i="7404"/>
  <c r="C25" i="7404"/>
  <c r="C24" i="7404"/>
  <c r="C44" i="7404"/>
  <c r="C22" i="7404"/>
  <c r="C21" i="7404"/>
  <c r="C41" i="7404"/>
  <c r="C19" i="7404"/>
  <c r="C39" i="7404"/>
  <c r="C17" i="7404"/>
  <c r="C15" i="7404"/>
  <c r="C59" i="7404"/>
  <c r="C34" i="7404"/>
  <c r="C14" i="7404"/>
  <c r="C53" i="7404"/>
  <c r="C32" i="7404"/>
  <c r="C31" i="7404"/>
  <c r="C11" i="7404"/>
  <c r="C51" i="7404"/>
  <c r="C50" i="7404"/>
  <c r="C9" i="7404"/>
  <c r="C28" i="7404"/>
  <c r="C8" i="7404"/>
  <c r="C27" i="7404"/>
  <c r="C7" i="7404"/>
  <c r="C26" i="7404"/>
  <c r="C6" i="7404"/>
  <c r="C46" i="7404"/>
  <c r="C45" i="7404"/>
  <c r="C23" i="7404"/>
  <c r="C43" i="7404"/>
  <c r="C42" i="7404"/>
  <c r="C20" i="7404"/>
  <c r="C40" i="7404"/>
  <c r="C18" i="7404"/>
  <c r="C38" i="7404"/>
  <c r="C16" i="7404"/>
  <c r="C58" i="7404"/>
  <c r="E45" i="7404"/>
  <c r="E41" i="7404"/>
  <c r="E40" i="7404"/>
  <c r="E39" i="7404"/>
  <c r="E38" i="7404"/>
  <c r="E55" i="7404"/>
  <c r="E14" i="7404"/>
  <c r="E13" i="7404"/>
  <c r="E52" i="7404"/>
  <c r="E11" i="7404"/>
  <c r="E9" i="7404"/>
  <c r="E48" i="7404"/>
  <c r="E7" i="7404"/>
  <c r="E44" i="7404"/>
  <c r="E43" i="7404"/>
  <c r="E42" i="7404"/>
  <c r="E59" i="7404"/>
  <c r="E15" i="7404"/>
  <c r="E53" i="7404"/>
  <c r="E51" i="7404"/>
  <c r="E10" i="7404"/>
  <c r="E49" i="7404"/>
  <c r="E8" i="7404"/>
  <c r="E47" i="7404"/>
  <c r="E6" i="7404"/>
  <c r="E46" i="7404"/>
  <c r="E58" i="7404"/>
  <c r="E50" i="7404"/>
  <c r="E54" i="7404"/>
  <c r="H63" i="7407"/>
  <c r="G58" i="7404" l="1"/>
  <c r="G59" i="7404"/>
</calcChain>
</file>

<file path=xl/sharedStrings.xml><?xml version="1.0" encoding="utf-8"?>
<sst xmlns="http://schemas.openxmlformats.org/spreadsheetml/2006/main" count="903" uniqueCount="311">
  <si>
    <t>Year</t>
  </si>
  <si>
    <t>Lignite</t>
  </si>
  <si>
    <t>Raw Coal</t>
  </si>
  <si>
    <t>State: Assam</t>
  </si>
  <si>
    <t>State: Chhattisgarh</t>
  </si>
  <si>
    <t xml:space="preserve"> State: Jammu &amp; Kashmir</t>
  </si>
  <si>
    <t>Quantity</t>
  </si>
  <si>
    <t>Growth (%)</t>
  </si>
  <si>
    <t>State: Jharkhand</t>
  </si>
  <si>
    <t>State: Madhya Pradesh</t>
  </si>
  <si>
    <t>State: Maharashtra</t>
  </si>
  <si>
    <t>State: Uttar Pradesh</t>
  </si>
  <si>
    <t>State: West Bengal</t>
  </si>
  <si>
    <t>State: Tamil Nadu</t>
  </si>
  <si>
    <t>State: Gujrat</t>
  </si>
  <si>
    <t>State: Rajasthan</t>
  </si>
  <si>
    <t>ECL</t>
  </si>
  <si>
    <t>BCCL</t>
  </si>
  <si>
    <t>CCL</t>
  </si>
  <si>
    <t>NCL</t>
  </si>
  <si>
    <t>WCL</t>
  </si>
  <si>
    <t>SECL</t>
  </si>
  <si>
    <t>MCL</t>
  </si>
  <si>
    <t>NEC</t>
  </si>
  <si>
    <t>SCCL</t>
  </si>
  <si>
    <t>DVC</t>
  </si>
  <si>
    <t>IISCO</t>
  </si>
  <si>
    <t>CIL</t>
  </si>
  <si>
    <t>JKML</t>
  </si>
  <si>
    <t>GMDCL</t>
  </si>
  <si>
    <t>GIPCL</t>
  </si>
  <si>
    <t>JSMDCL</t>
  </si>
  <si>
    <t>ALL INDIA</t>
  </si>
  <si>
    <t>% of All India</t>
  </si>
  <si>
    <t>RSMML</t>
  </si>
  <si>
    <t xml:space="preserve">                     ( Million Tonnes)</t>
  </si>
  <si>
    <t>Assam</t>
  </si>
  <si>
    <t>Chhattisgarh</t>
  </si>
  <si>
    <t>Jharkhand</t>
  </si>
  <si>
    <t>Maharashtra</t>
  </si>
  <si>
    <t>2004-05</t>
  </si>
  <si>
    <t>BLA</t>
  </si>
  <si>
    <t>Coking</t>
  </si>
  <si>
    <t>HIL</t>
  </si>
  <si>
    <t>2005-06</t>
  </si>
  <si>
    <t>2006-07</t>
  </si>
  <si>
    <t>GHCL</t>
  </si>
  <si>
    <t>2007-08</t>
  </si>
  <si>
    <t>Month</t>
  </si>
  <si>
    <t>Company</t>
  </si>
  <si>
    <t>JPL</t>
  </si>
  <si>
    <t>SIL</t>
  </si>
  <si>
    <t>N-Coking</t>
  </si>
  <si>
    <t>Total</t>
  </si>
  <si>
    <t>Jammu &amp; Kashmir</t>
  </si>
  <si>
    <t>Madhya Pradesh</t>
  </si>
  <si>
    <t>Uttar Pradesh</t>
  </si>
  <si>
    <t>West Bengal</t>
  </si>
  <si>
    <t>Total  Public</t>
  </si>
  <si>
    <t>All India</t>
  </si>
  <si>
    <t xml:space="preserve">TABLE-5.5 : SHARE OF LIGNITE PIT-HEAD CLOSING STOCK BY STATES IN LAST TEN YEARS </t>
  </si>
  <si>
    <t>TABLE-5.4 : SHARE OF RAW COAL PIT-HEAD CLOSING STOCK BY STATES IN LAST TEN YEARS</t>
  </si>
  <si>
    <t xml:space="preserve">TABLE-5.4 : SHARE OF RAW COAL PIT-HEAD CLOSING STOCK BY STATES IN LAST TEN YEARS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</si>
  <si>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</si>
  <si>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</si>
  <si>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</si>
  <si>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</si>
  <si>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</si>
  <si>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</si>
  <si>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</si>
  <si>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</si>
  <si>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</si>
  <si>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</si>
  <si>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</si>
  <si>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</si>
  <si>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</si>
  <si>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</si>
  <si>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</si>
  <si>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State: Arunachal Pradesh</t>
  </si>
  <si>
    <t>(31)</t>
  </si>
  <si>
    <t>(32)</t>
  </si>
  <si>
    <t>(33)</t>
  </si>
  <si>
    <t>(34)</t>
  </si>
  <si>
    <t>(35)</t>
  </si>
  <si>
    <t>(36)</t>
  </si>
  <si>
    <t>(37)</t>
  </si>
  <si>
    <t>(38)</t>
  </si>
  <si>
    <t>(39)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</si>
  <si>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</si>
  <si>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</si>
  <si>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</si>
  <si>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</si>
  <si>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</si>
  <si>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</si>
  <si>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</si>
  <si>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</si>
  <si>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</si>
  <si>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</si>
  <si>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</si>
  <si>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</si>
  <si>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</si>
  <si>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</si>
  <si>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</si>
  <si>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No stock is assumed to be in Meghalaya, hence ignored.</t>
  </si>
  <si>
    <t>2008-09</t>
  </si>
  <si>
    <t>SEML</t>
  </si>
  <si>
    <t>Contd…..</t>
  </si>
  <si>
    <t>2009-10</t>
  </si>
  <si>
    <t>WBPDCL</t>
  </si>
  <si>
    <t>SAIL</t>
  </si>
  <si>
    <t>2010-11</t>
  </si>
  <si>
    <t>Growth(%)</t>
  </si>
  <si>
    <t>Share(%)</t>
  </si>
  <si>
    <t>2011-12</t>
  </si>
  <si>
    <t>2011-13</t>
  </si>
  <si>
    <t>2012-13</t>
  </si>
  <si>
    <t>BSIL</t>
  </si>
  <si>
    <t>SPL</t>
  </si>
  <si>
    <t>VSLPPL</t>
  </si>
  <si>
    <t>BLMCL</t>
  </si>
  <si>
    <t>(Quantity in Million Tonnes)</t>
  </si>
  <si>
    <t>2013-14</t>
  </si>
  <si>
    <t>RRVUNL</t>
  </si>
  <si>
    <t>Block</t>
  </si>
  <si>
    <t>State</t>
  </si>
  <si>
    <t>Parsa East &amp; Kanta Basan</t>
  </si>
  <si>
    <t>Tasra</t>
  </si>
  <si>
    <t>Amelia North</t>
  </si>
  <si>
    <t>Barjora North</t>
  </si>
  <si>
    <t>Trans Damodar</t>
  </si>
  <si>
    <t>Total Public</t>
  </si>
  <si>
    <t>Gare Palma IV/1</t>
  </si>
  <si>
    <t>Gare Palma IV/4</t>
  </si>
  <si>
    <t>Gare Palma IV/5</t>
  </si>
  <si>
    <t>Kathautia</t>
  </si>
  <si>
    <t>Belgaon</t>
  </si>
  <si>
    <t>Marki Mangli I</t>
  </si>
  <si>
    <t>Odisha</t>
  </si>
  <si>
    <t>Sarshatali</t>
  </si>
  <si>
    <t>Total Private</t>
  </si>
  <si>
    <t>Grand Total</t>
  </si>
  <si>
    <t>State: Odisha</t>
  </si>
  <si>
    <t>2014-15</t>
  </si>
  <si>
    <t>State:Telangana</t>
  </si>
  <si>
    <t>Telangana</t>
  </si>
  <si>
    <t>2015-16</t>
  </si>
  <si>
    <t>SECL(GP-IV/2&amp;3)</t>
  </si>
  <si>
    <t>BALCO</t>
  </si>
  <si>
    <t>CESC</t>
  </si>
  <si>
    <t>JPVL</t>
  </si>
  <si>
    <t>2016-17</t>
  </si>
  <si>
    <t>NTPC</t>
  </si>
  <si>
    <t>RCCPL</t>
  </si>
  <si>
    <t>SECL(GP-IV/1)</t>
  </si>
  <si>
    <t>Pakri Barwadih</t>
  </si>
  <si>
    <t>Sial Ghogri</t>
  </si>
  <si>
    <t>2017-18</t>
  </si>
  <si>
    <t>TUML</t>
  </si>
  <si>
    <t>TSL</t>
  </si>
  <si>
    <t>2018-19</t>
  </si>
  <si>
    <t>AMBUJA</t>
  </si>
  <si>
    <t>TSPGCL</t>
  </si>
  <si>
    <t>Barjora</t>
  </si>
  <si>
    <t>Gare Palma IV/8</t>
  </si>
  <si>
    <t>Tadicherla</t>
  </si>
  <si>
    <t>2019-20</t>
  </si>
  <si>
    <t>OCPL</t>
  </si>
  <si>
    <t>Manoharpur</t>
  </si>
  <si>
    <t xml:space="preserve"> MONTHLY PIT-HEAD CLOSING STOCK OF COAL 2019-20</t>
  </si>
  <si>
    <t>CSPGCL</t>
  </si>
  <si>
    <t>Coking
Coal</t>
  </si>
  <si>
    <t>Non
Coking
Coal</t>
  </si>
  <si>
    <t>Total
Coal</t>
  </si>
  <si>
    <t>2020-21</t>
  </si>
  <si>
    <t>Change Over Previous Year (%)</t>
  </si>
  <si>
    <t>Total Solid Fossil Fuel</t>
  </si>
  <si>
    <t>Madhya
Pradesh</t>
  </si>
  <si>
    <t>West
Bengal</t>
  </si>
  <si>
    <t>Uttar
Pradesh</t>
  </si>
  <si>
    <t>Rajasthan</t>
  </si>
  <si>
    <t>Gare Palma IV/2 &amp; 3</t>
  </si>
  <si>
    <t>Dulanga</t>
  </si>
  <si>
    <t>Tallipalli</t>
  </si>
  <si>
    <t>Pachhwara North</t>
  </si>
  <si>
    <t>Gangaramchak Bhadulia</t>
  </si>
  <si>
    <t>DPL</t>
  </si>
  <si>
    <t>Chotia II</t>
  </si>
  <si>
    <t>NLCIL</t>
  </si>
  <si>
    <t>GPCL</t>
  </si>
  <si>
    <r>
      <t>1</t>
    </r>
    <r>
      <rPr>
        <b/>
        <vertAlign val="superscript"/>
        <sz val="10"/>
        <rFont val="Arial Narrow"/>
        <family val="2"/>
      </rPr>
      <t>st</t>
    </r>
    <r>
      <rPr>
        <b/>
        <sz val="10"/>
        <rFont val="Arial Narrow"/>
        <family val="2"/>
      </rPr>
      <t xml:space="preserve"> Quarter</t>
    </r>
  </si>
  <si>
    <r>
      <t>2</t>
    </r>
    <r>
      <rPr>
        <b/>
        <vertAlign val="superscript"/>
        <sz val="10"/>
        <rFont val="Arial Narrow"/>
        <family val="2"/>
      </rPr>
      <t>nd</t>
    </r>
    <r>
      <rPr>
        <b/>
        <sz val="10"/>
        <rFont val="Arial Narrow"/>
        <family val="2"/>
      </rPr>
      <t xml:space="preserve"> Quarter</t>
    </r>
  </si>
  <si>
    <r>
      <t>3</t>
    </r>
    <r>
      <rPr>
        <b/>
        <vertAlign val="superscript"/>
        <sz val="10"/>
        <rFont val="Arial Narrow"/>
        <family val="2"/>
      </rPr>
      <t>rd</t>
    </r>
    <r>
      <rPr>
        <b/>
        <sz val="10"/>
        <rFont val="Arial Narrow"/>
        <family val="2"/>
      </rPr>
      <t xml:space="preserve"> Quarter</t>
    </r>
  </si>
  <si>
    <r>
      <t>4</t>
    </r>
    <r>
      <rPr>
        <b/>
        <vertAlign val="superscript"/>
        <sz val="10"/>
        <rFont val="Arial Narrow"/>
        <family val="2"/>
      </rPr>
      <t>th</t>
    </r>
    <r>
      <rPr>
        <b/>
        <sz val="10"/>
        <rFont val="Arial Narrow"/>
        <family val="2"/>
      </rPr>
      <t xml:space="preserve"> Quarter</t>
    </r>
  </si>
  <si>
    <t>Gujarat</t>
  </si>
  <si>
    <t>(Qty. in MT)</t>
  </si>
  <si>
    <t>2021-22</t>
  </si>
  <si>
    <t>KPCL</t>
  </si>
  <si>
    <t>UTCL</t>
  </si>
  <si>
    <t>APMDCL</t>
  </si>
  <si>
    <t>JPL(GP-IV/1)</t>
  </si>
  <si>
    <t>Suliyari</t>
  </si>
  <si>
    <t>Marki Mangli III</t>
  </si>
  <si>
    <t>Bicharpur</t>
  </si>
  <si>
    <t>Gare Palma IV/7</t>
  </si>
  <si>
    <t>2022-23</t>
  </si>
  <si>
    <t xml:space="preserve"> (Qty. in MT)</t>
  </si>
  <si>
    <t>Share in Total
Solid Fossil
Fuel
(%)</t>
  </si>
  <si>
    <t>Change Over
Previous Year
(%)</t>
  </si>
  <si>
    <t xml:space="preserve">  (Qty. in MT)</t>
  </si>
  <si>
    <t xml:space="preserve"> Coking Coal</t>
  </si>
  <si>
    <t>Non-Coking Coal</t>
  </si>
  <si>
    <t>Total Raw Coal</t>
  </si>
  <si>
    <t>Metallurgical Coal</t>
  </si>
  <si>
    <t>Non Metallurgical Coal</t>
  </si>
  <si>
    <t>Total Coking Coal</t>
  </si>
  <si>
    <t>Share in
Total
Coking
(%)</t>
  </si>
  <si>
    <t>Change
Over
 Previous
Year
(%)</t>
  </si>
  <si>
    <t>Share in
Total
Coal (%)</t>
  </si>
  <si>
    <t>Table 5.1 : Pit-Head Closing Stock of Raw Coal and Lignite in India during last Ten Years</t>
  </si>
  <si>
    <t>Table 5.2 : Pit-Head Closing Stock of different types of Raw Coal in India during last Ten Years</t>
  </si>
  <si>
    <t>Washed Coal
(Coking)</t>
  </si>
  <si>
    <t>Washed Coal
(Non-coking)</t>
  </si>
  <si>
    <t>Middlings
(Coking)</t>
  </si>
  <si>
    <t>Middlings
(Non-coking)</t>
  </si>
  <si>
    <t>Tamilnadu</t>
  </si>
  <si>
    <t xml:space="preserve"> Share(%)</t>
  </si>
  <si>
    <t>Growth %</t>
  </si>
  <si>
    <t>PSPCL</t>
  </si>
  <si>
    <t>THDC</t>
  </si>
  <si>
    <t>Vedanta</t>
  </si>
  <si>
    <t>BSMPL</t>
  </si>
  <si>
    <t>NTPC_TP</t>
  </si>
  <si>
    <t>HIL(GP-IV/4&amp;5)</t>
  </si>
  <si>
    <t>Jammu &amp;
Kashmir</t>
  </si>
  <si>
    <t>NTPC_PB</t>
  </si>
  <si>
    <t>NTPC_CB</t>
  </si>
  <si>
    <t>HIL_KAT</t>
  </si>
  <si>
    <t>Contd….</t>
  </si>
  <si>
    <t>NTPC_DG</t>
  </si>
  <si>
    <t>Act</t>
  </si>
  <si>
    <t>End Use</t>
  </si>
  <si>
    <t>CM(SP)</t>
  </si>
  <si>
    <t>Power</t>
  </si>
  <si>
    <t>Gare Palma Sector-III</t>
  </si>
  <si>
    <t>CMN</t>
  </si>
  <si>
    <t>Tubed</t>
  </si>
  <si>
    <t>Chatti Bariatu</t>
  </si>
  <si>
    <t>Pachhwara Central</t>
  </si>
  <si>
    <t>Amelia</t>
  </si>
  <si>
    <t>Baranj I-IV, Kiloni &amp; Manohardih</t>
  </si>
  <si>
    <t>Talabira II &amp;III</t>
  </si>
  <si>
    <t>Total Power</t>
  </si>
  <si>
    <t>Comercial</t>
  </si>
  <si>
    <t>Total Comercial</t>
  </si>
  <si>
    <t>NRS</t>
  </si>
  <si>
    <t>Total NRS</t>
  </si>
  <si>
    <t>Moher &amp; Moher Amlori Extn</t>
  </si>
  <si>
    <t>Goitoria East &amp; West</t>
  </si>
  <si>
    <t>Maharastra</t>
  </si>
  <si>
    <t>Jamkhani</t>
  </si>
  <si>
    <r>
      <rPr>
        <b/>
        <sz val="10"/>
        <rFont val="Arial Narrow"/>
        <family val="2"/>
      </rPr>
      <t>Note:</t>
    </r>
    <r>
      <rPr>
        <sz val="10"/>
        <rFont val="Arial Narrow"/>
        <family val="2"/>
      </rPr>
      <t xml:space="preserve"> Power and NRS Coal Blocks are collectively called as Captive Coal Blocks.</t>
    </r>
  </si>
  <si>
    <t>CIL
(Excluding
GP IV/2&amp;3)</t>
  </si>
  <si>
    <t>Captive
(Power &amp; NRS)</t>
  </si>
  <si>
    <t>Commercial</t>
  </si>
  <si>
    <t>Other</t>
  </si>
  <si>
    <t>Share (%)
All India
(Month)</t>
  </si>
  <si>
    <t>Growth
(%)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</si>
  <si>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</si>
  <si>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</si>
  <si>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</si>
  <si>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</si>
  <si>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</si>
  <si>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</si>
  <si>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</si>
  <si>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</si>
  <si>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</si>
  <si>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</si>
  <si>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</si>
  <si>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</si>
  <si>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Table 5.9 : Pit-head Closing Stock of Raw Coal of Coal Blocks Vested/Allocated as per CMN &amp; CM(SP) Act during last Three Years</t>
  </si>
  <si>
    <t>Table 5.8 : State Wise &amp; Company Wise Pit-Head Closing Stock of Raw Coal by type in last Three Years</t>
  </si>
  <si>
    <t>Table 5.6 : State Wise Pit-Head Closing Stock of Lignite during last Ten Years</t>
  </si>
  <si>
    <t>Table 5.7 : Company Wise Pit-Head Closing Stock of Raw Coal in India during last Three Years</t>
  </si>
  <si>
    <t>Table 5.5 : State Wise Pit-Head Closing Stock of Raw Coal during last Ten Years</t>
  </si>
  <si>
    <r>
      <rPr>
        <b/>
        <sz val="11"/>
        <color theme="0"/>
        <rFont val="Arial Narrow"/>
        <family val="2"/>
      </rPr>
      <t xml:space="preserve">% </t>
    </r>
    <r>
      <rPr>
        <b/>
        <sz val="10"/>
        <color theme="0"/>
        <rFont val="Arial Narrow"/>
        <family val="2"/>
      </rPr>
      <t>of All India</t>
    </r>
  </si>
  <si>
    <t>2023-24</t>
  </si>
  <si>
    <t>NALCO</t>
  </si>
  <si>
    <t>JSPL</t>
  </si>
  <si>
    <t>AIPL</t>
  </si>
  <si>
    <t>JPL(GP-IV/2 &amp; 3)</t>
  </si>
  <si>
    <t>JPL(GP-IV/6)</t>
  </si>
  <si>
    <t>NTPC_KD</t>
  </si>
  <si>
    <t>JSPL_UC</t>
  </si>
  <si>
    <t>Gare Palma IV/6</t>
  </si>
  <si>
    <t>Takli Jena Bellora</t>
  </si>
  <si>
    <t>Utkal D</t>
  </si>
  <si>
    <t>Utkal C</t>
  </si>
  <si>
    <t>Tara East &amp; West</t>
  </si>
  <si>
    <t>Contd…</t>
  </si>
  <si>
    <t>Table 5.10 : Pit-Head Closing Stock of Lignite by Companies in India last Three Years</t>
  </si>
  <si>
    <t>2024-25</t>
  </si>
  <si>
    <t>PIL</t>
  </si>
  <si>
    <t>FCPL</t>
  </si>
  <si>
    <t>PIL( Bhaskarpara)</t>
  </si>
  <si>
    <t>FCPL-RAJ NORTH</t>
  </si>
  <si>
    <t>Parsa</t>
  </si>
  <si>
    <t>Bhaskarpara</t>
  </si>
  <si>
    <t>Rajhara North</t>
  </si>
  <si>
    <t>Table 5.4 : Month Wise Pit-head Closing Stock of Raw Coal CIL, SCCL, Captive, Commercial &amp; Others during 2024-25</t>
  </si>
  <si>
    <t>Karandari</t>
  </si>
  <si>
    <t>Table 5.3 : Month Wise Pit-Head Closing Stock of Raw Coal, Lignite &amp; various Coal Products in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</si>
</sst>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_)"/>
    <numFmt numFmtId="165" formatCode="0.000"/>
    <numFmt numFmtId="166" formatCode="0.0"/>
    <numFmt numFmtId="167" formatCode="0.0000"/>
    <numFmt numFmtId="168" formatCode="0.00_)"/>
    <numFmt numFmtId="169" formatCode="[Blue]\▲00.00&quot;%&quot;;[Red]\▼00.00&quot;%&quot;"/>
    <numFmt numFmtId="170" formatCode="[Blue]\▲0.0&quot;%&quot;;[Red]\▼0.0&quot;%&quot;"/>
    <numFmt numFmtId="171" formatCode="[$-409]mmm\-yy;@"/>
  </numFmts>
  <fonts count="3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1"/>
      <name val="Helvetica Narrow"/>
      <family val="2"/>
    </font>
    <font>
      <b/>
      <sz val="10"/>
      <name val="Helvetica Narrow"/>
      <family val="2"/>
    </font>
    <font>
      <sz val="10"/>
      <name val="Helvetica Narrow"/>
      <family val="2"/>
    </font>
    <font>
      <sz val="10"/>
      <color indexed="12"/>
      <name val="Courier"/>
      <family val="3"/>
    </font>
    <font>
      <sz val="10"/>
      <name val="Times New Roman"/>
      <family val="1"/>
    </font>
    <font>
      <sz val="10.5"/>
      <name val="Arial Narrow"/>
      <family val="2"/>
    </font>
    <font>
      <b/>
      <sz val="10.5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vertAlign val="superscript"/>
      <sz val="10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b/>
      <sz val="11.5"/>
      <name val="Arial Narrow"/>
      <family val="2"/>
    </font>
    <font>
      <b/>
      <sz val="11"/>
      <color theme="0"/>
      <name val="Arial Narrow"/>
      <family val="2"/>
    </font>
    <font>
      <b/>
      <sz val="10.5"/>
      <color theme="0"/>
      <name val="Arial Narrow"/>
      <family val="2"/>
    </font>
    <font>
      <b/>
      <sz val="10"/>
      <color theme="0"/>
      <name val="Arial Narrow"/>
      <family val="2"/>
    </font>
    <font>
      <b/>
      <sz val="9.5"/>
      <color theme="0"/>
      <name val="Arial Narrow"/>
      <family val="2"/>
    </font>
    <font>
      <b/>
      <sz val="9"/>
      <color theme="0"/>
      <name val="Arial Narrow"/>
      <family val="2"/>
    </font>
    <font>
      <b/>
      <sz val="10"/>
      <color rgb="FF0000FF"/>
      <name val="Arial Narrow"/>
      <family val="2"/>
    </font>
    <font>
      <sz val="10"/>
      <color rgb="FF0000FF"/>
      <name val="Arial Narrow"/>
      <family val="2"/>
    </font>
    <font>
      <sz val="8"/>
      <name val="Arial"/>
      <family val="2"/>
    </font>
    <font>
      <sz val="10.5"/>
      <color rgb="FF0000FF"/>
      <name val="Arial Narrow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auto="1"/>
      </patternFill>
    </fill>
  </fills>
  <borders count="1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7">
    <xf numFmtId="0" fontId="0" fillId="0" borderId="0"/>
    <xf numFmtId="0" fontId="2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0" fontId="17" fillId="0" borderId="0"/>
    <xf numFmtId="0" fontId="5" fillId="0" borderId="0"/>
    <xf numFmtId="0" fontId="2" fillId="0" borderId="0"/>
    <xf numFmtId="0" fontId="18" fillId="0" borderId="0"/>
    <xf numFmtId="0" fontId="2" fillId="0" borderId="0"/>
    <xf numFmtId="0" fontId="16" fillId="0" borderId="0"/>
    <xf numFmtId="166" fontId="9" fillId="0" borderId="0"/>
    <xf numFmtId="0" fontId="2" fillId="0" borderId="0"/>
    <xf numFmtId="166" fontId="9" fillId="0" borderId="0"/>
    <xf numFmtId="0" fontId="2" fillId="0" borderId="0"/>
    <xf numFmtId="0" fontId="16" fillId="0" borderId="0"/>
    <xf numFmtId="0" fontId="16" fillId="0" borderId="0"/>
    <xf numFmtId="0" fontId="2" fillId="0" borderId="0" applyBorder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6" fillId="0" borderId="0"/>
  </cellStyleXfs>
  <cellXfs count="67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165" fontId="3" fillId="0" borderId="0" xfId="0" applyNumberFormat="1" applyFont="1"/>
    <xf numFmtId="2" fontId="2" fillId="0" borderId="0" xfId="0" applyNumberFormat="1" applyFont="1" applyAlignment="1">
      <alignment vertical="center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2" fontId="8" fillId="0" borderId="0" xfId="0" applyNumberFormat="1" applyFont="1" applyAlignment="1">
      <alignment vertical="center"/>
    </xf>
    <xf numFmtId="2" fontId="8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65" fontId="8" fillId="0" borderId="0" xfId="0" applyNumberFormat="1" applyFont="1" applyAlignment="1">
      <alignment vertical="center"/>
    </xf>
    <xf numFmtId="0" fontId="8" fillId="0" borderId="7" xfId="0" applyFont="1" applyBorder="1" applyAlignment="1">
      <alignment vertical="center"/>
    </xf>
    <xf numFmtId="165" fontId="8" fillId="0" borderId="8" xfId="0" applyNumberFormat="1" applyFont="1" applyBorder="1" applyAlignment="1">
      <alignment vertical="center"/>
    </xf>
    <xf numFmtId="2" fontId="8" fillId="0" borderId="8" xfId="0" applyNumberFormat="1" applyFont="1" applyBorder="1" applyAlignment="1">
      <alignment vertical="center"/>
    </xf>
    <xf numFmtId="2" fontId="8" fillId="0" borderId="7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165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5" fontId="7" fillId="0" borderId="8" xfId="0" applyNumberFormat="1" applyFont="1" applyBorder="1" applyAlignment="1">
      <alignment vertical="center"/>
    </xf>
    <xf numFmtId="2" fontId="7" fillId="0" borderId="8" xfId="0" applyNumberFormat="1" applyFont="1" applyBorder="1" applyAlignment="1">
      <alignment vertical="center"/>
    </xf>
    <xf numFmtId="0" fontId="8" fillId="0" borderId="9" xfId="0" applyFont="1" applyBorder="1" applyAlignment="1">
      <alignment horizontal="right" vertical="center"/>
    </xf>
    <xf numFmtId="2" fontId="8" fillId="0" borderId="6" xfId="0" applyNumberFormat="1" applyFont="1" applyBorder="1" applyAlignment="1">
      <alignment horizontal="right" vertical="center"/>
    </xf>
    <xf numFmtId="1" fontId="8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1" fontId="8" fillId="0" borderId="0" xfId="0" applyNumberFormat="1" applyFont="1" applyAlignment="1">
      <alignment horizontal="right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165" fontId="7" fillId="0" borderId="14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2" fontId="7" fillId="0" borderId="14" xfId="0" applyNumberFormat="1" applyFont="1" applyBorder="1" applyAlignment="1">
      <alignment vertical="center"/>
    </xf>
    <xf numFmtId="2" fontId="0" fillId="0" borderId="0" xfId="0" applyNumberFormat="1"/>
    <xf numFmtId="0" fontId="8" fillId="0" borderId="2" xfId="0" quotePrefix="1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165" fontId="8" fillId="0" borderId="10" xfId="0" applyNumberFormat="1" applyFont="1" applyBorder="1" applyAlignment="1">
      <alignment vertical="center"/>
    </xf>
    <xf numFmtId="165" fontId="8" fillId="0" borderId="5" xfId="0" applyNumberFormat="1" applyFont="1" applyBorder="1" applyAlignment="1">
      <alignment vertical="center"/>
    </xf>
    <xf numFmtId="165" fontId="11" fillId="0" borderId="0" xfId="9" applyNumberFormat="1" applyFont="1" applyAlignment="1">
      <alignment vertical="center"/>
    </xf>
    <xf numFmtId="0" fontId="11" fillId="0" borderId="0" xfId="9" applyFont="1" applyAlignment="1">
      <alignment vertical="center"/>
    </xf>
    <xf numFmtId="0" fontId="12" fillId="0" borderId="0" xfId="9" applyFont="1" applyAlignment="1">
      <alignment vertical="center"/>
    </xf>
    <xf numFmtId="0" fontId="4" fillId="0" borderId="0" xfId="0" applyFont="1"/>
    <xf numFmtId="165" fontId="3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19" applyFont="1" applyBorder="1"/>
    <xf numFmtId="0" fontId="4" fillId="0" borderId="0" xfId="19" applyFont="1"/>
    <xf numFmtId="0" fontId="4" fillId="0" borderId="0" xfId="19" applyFont="1" applyBorder="1" applyAlignment="1">
      <alignment vertical="center"/>
    </xf>
    <xf numFmtId="0" fontId="4" fillId="0" borderId="0" xfId="19" applyFont="1" applyAlignment="1">
      <alignment vertical="center"/>
    </xf>
    <xf numFmtId="0" fontId="4" fillId="0" borderId="0" xfId="19" applyFont="1" applyBorder="1" applyAlignment="1">
      <alignment vertical="center" wrapText="1"/>
    </xf>
    <xf numFmtId="0" fontId="4" fillId="0" borderId="0" xfId="19" applyFont="1" applyAlignment="1">
      <alignment vertical="center" wrapText="1"/>
    </xf>
    <xf numFmtId="165" fontId="4" fillId="0" borderId="0" xfId="19" applyNumberFormat="1" applyFont="1" applyBorder="1" applyAlignment="1">
      <alignment vertical="center"/>
    </xf>
    <xf numFmtId="0" fontId="3" fillId="0" borderId="0" xfId="19" applyFont="1" applyBorder="1" applyAlignment="1">
      <alignment vertical="center"/>
    </xf>
    <xf numFmtId="0" fontId="3" fillId="0" borderId="0" xfId="19" applyFont="1" applyAlignment="1">
      <alignment vertical="center"/>
    </xf>
    <xf numFmtId="0" fontId="4" fillId="0" borderId="0" xfId="9" applyFont="1" applyAlignment="1">
      <alignment vertical="center"/>
    </xf>
    <xf numFmtId="2" fontId="4" fillId="0" borderId="0" xfId="19" applyNumberFormat="1" applyFont="1"/>
    <xf numFmtId="165" fontId="4" fillId="0" borderId="0" xfId="0" applyNumberFormat="1" applyFont="1"/>
    <xf numFmtId="165" fontId="4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13" fillId="0" borderId="0" xfId="9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0" borderId="30" xfId="0" applyFont="1" applyBorder="1"/>
    <xf numFmtId="0" fontId="4" fillId="0" borderId="31" xfId="0" applyFont="1" applyBorder="1"/>
    <xf numFmtId="0" fontId="4" fillId="0" borderId="36" xfId="0" applyFont="1" applyBorder="1"/>
    <xf numFmtId="0" fontId="4" fillId="0" borderId="37" xfId="0" applyFont="1" applyBorder="1"/>
    <xf numFmtId="0" fontId="4" fillId="0" borderId="38" xfId="0" applyFont="1" applyBorder="1"/>
    <xf numFmtId="165" fontId="4" fillId="0" borderId="47" xfId="9" applyNumberFormat="1" applyFont="1" applyBorder="1" applyAlignment="1">
      <alignment horizontal="right" vertical="center"/>
    </xf>
    <xf numFmtId="165" fontId="4" fillId="0" borderId="22" xfId="9" applyNumberFormat="1" applyFont="1" applyBorder="1" applyAlignment="1">
      <alignment horizontal="right" vertical="center"/>
    </xf>
    <xf numFmtId="165" fontId="4" fillId="0" borderId="56" xfId="9" applyNumberFormat="1" applyFont="1" applyBorder="1" applyAlignment="1">
      <alignment horizontal="right" vertical="center"/>
    </xf>
    <xf numFmtId="0" fontId="4" fillId="0" borderId="68" xfId="0" applyFont="1" applyBorder="1"/>
    <xf numFmtId="0" fontId="4" fillId="0" borderId="69" xfId="0" applyFont="1" applyBorder="1"/>
    <xf numFmtId="0" fontId="4" fillId="0" borderId="70" xfId="0" applyFont="1" applyBorder="1"/>
    <xf numFmtId="0" fontId="3" fillId="0" borderId="0" xfId="0" applyFont="1" applyAlignment="1">
      <alignment horizontal="center" vertical="center" readingOrder="1"/>
    </xf>
    <xf numFmtId="17" fontId="4" fillId="0" borderId="0" xfId="0" applyNumberFormat="1" applyFont="1" applyAlignment="1">
      <alignment horizontal="center" vertical="center"/>
    </xf>
    <xf numFmtId="165" fontId="4" fillId="0" borderId="0" xfId="19" applyNumberFormat="1" applyFont="1" applyBorder="1"/>
    <xf numFmtId="165" fontId="4" fillId="0" borderId="0" xfId="9" applyNumberFormat="1" applyFont="1" applyAlignment="1">
      <alignment horizontal="right" vertical="center"/>
    </xf>
    <xf numFmtId="0" fontId="4" fillId="0" borderId="0" xfId="9" applyFont="1"/>
    <xf numFmtId="165" fontId="4" fillId="0" borderId="0" xfId="9" applyNumberFormat="1" applyFont="1" applyAlignment="1">
      <alignment vertical="center"/>
    </xf>
    <xf numFmtId="0" fontId="11" fillId="0" borderId="34" xfId="9" applyFont="1" applyBorder="1" applyAlignment="1">
      <alignment horizontal="left" vertical="center"/>
    </xf>
    <xf numFmtId="164" fontId="11" fillId="0" borderId="21" xfId="9" applyNumberFormat="1" applyFont="1" applyBorder="1" applyAlignment="1">
      <alignment horizontal="right" vertical="center"/>
    </xf>
    <xf numFmtId="2" fontId="11" fillId="0" borderId="22" xfId="9" applyNumberFormat="1" applyFont="1" applyBorder="1" applyAlignment="1">
      <alignment vertical="center"/>
    </xf>
    <xf numFmtId="170" fontId="11" fillId="0" borderId="23" xfId="9" applyNumberFormat="1" applyFont="1" applyBorder="1" applyAlignment="1">
      <alignment vertical="center"/>
    </xf>
    <xf numFmtId="165" fontId="11" fillId="0" borderId="21" xfId="9" applyNumberFormat="1" applyFont="1" applyBorder="1" applyAlignment="1">
      <alignment vertical="center"/>
    </xf>
    <xf numFmtId="165" fontId="12" fillId="0" borderId="21" xfId="9" applyNumberFormat="1" applyFont="1" applyBorder="1" applyAlignment="1">
      <alignment vertical="center"/>
    </xf>
    <xf numFmtId="170" fontId="12" fillId="0" borderId="35" xfId="9" applyNumberFormat="1" applyFont="1" applyBorder="1" applyAlignment="1">
      <alignment vertical="center"/>
    </xf>
    <xf numFmtId="0" fontId="11" fillId="0" borderId="0" xfId="9" applyFont="1"/>
    <xf numFmtId="0" fontId="3" fillId="0" borderId="0" xfId="9" applyFont="1"/>
    <xf numFmtId="165" fontId="4" fillId="0" borderId="0" xfId="9" applyNumberFormat="1" applyFont="1"/>
    <xf numFmtId="165" fontId="4" fillId="0" borderId="0" xfId="25" applyNumberFormat="1" applyFont="1" applyAlignment="1">
      <alignment vertical="center"/>
    </xf>
    <xf numFmtId="165" fontId="11" fillId="0" borderId="0" xfId="25" applyNumberFormat="1" applyFont="1" applyAlignment="1">
      <alignment vertical="center"/>
    </xf>
    <xf numFmtId="165" fontId="11" fillId="0" borderId="0" xfId="25" applyNumberFormat="1" applyFont="1" applyAlignment="1">
      <alignment horizontal="center" vertical="center"/>
    </xf>
    <xf numFmtId="0" fontId="11" fillId="0" borderId="34" xfId="25" applyFont="1" applyBorder="1" applyAlignment="1">
      <alignment horizontal="left" vertical="center"/>
    </xf>
    <xf numFmtId="165" fontId="4" fillId="0" borderId="0" xfId="25" applyNumberFormat="1" applyFont="1"/>
    <xf numFmtId="166" fontId="4" fillId="0" borderId="0" xfId="25" applyNumberFormat="1" applyFont="1"/>
    <xf numFmtId="165" fontId="3" fillId="0" borderId="0" xfId="25" applyNumberFormat="1" applyFont="1"/>
    <xf numFmtId="166" fontId="3" fillId="0" borderId="0" xfId="25" applyNumberFormat="1" applyFont="1"/>
    <xf numFmtId="0" fontId="4" fillId="0" borderId="0" xfId="25" applyFont="1"/>
    <xf numFmtId="0" fontId="4" fillId="0" borderId="0" xfId="25" applyFont="1" applyAlignment="1">
      <alignment horizontal="right"/>
    </xf>
    <xf numFmtId="0" fontId="4" fillId="0" borderId="0" xfId="25" applyFont="1" applyAlignment="1">
      <alignment horizontal="center" vertical="center"/>
    </xf>
    <xf numFmtId="0" fontId="4" fillId="0" borderId="0" xfId="25" applyFont="1" applyAlignment="1">
      <alignment horizontal="center" vertical="center" wrapText="1"/>
    </xf>
    <xf numFmtId="0" fontId="4" fillId="0" borderId="0" xfId="25" applyFont="1" applyAlignment="1">
      <alignment horizontal="right" vertical="center" wrapText="1"/>
    </xf>
    <xf numFmtId="0" fontId="3" fillId="0" borderId="0" xfId="25" applyFont="1" applyAlignment="1">
      <alignment horizontal="center" vertical="center"/>
    </xf>
    <xf numFmtId="0" fontId="3" fillId="0" borderId="0" xfId="25" applyFont="1" applyAlignment="1">
      <alignment horizontal="right" vertical="center"/>
    </xf>
    <xf numFmtId="165" fontId="4" fillId="0" borderId="0" xfId="25" applyNumberFormat="1" applyFont="1" applyAlignment="1">
      <alignment horizontal="right" vertical="center"/>
    </xf>
    <xf numFmtId="0" fontId="4" fillId="0" borderId="0" xfId="25" applyFont="1" applyAlignment="1">
      <alignment horizontal="right" vertical="center"/>
    </xf>
    <xf numFmtId="165" fontId="3" fillId="0" borderId="0" xfId="25" applyNumberFormat="1" applyFont="1" applyAlignment="1">
      <alignment vertical="center"/>
    </xf>
    <xf numFmtId="0" fontId="3" fillId="0" borderId="0" xfId="25" applyFont="1" applyAlignment="1">
      <alignment vertical="center"/>
    </xf>
    <xf numFmtId="17" fontId="4" fillId="0" borderId="33" xfId="25" applyNumberFormat="1" applyFont="1" applyBorder="1" applyAlignment="1">
      <alignment horizontal="left" vertical="center"/>
    </xf>
    <xf numFmtId="0" fontId="4" fillId="0" borderId="0" xfId="25" applyFont="1" applyAlignment="1">
      <alignment vertical="center"/>
    </xf>
    <xf numFmtId="0" fontId="4" fillId="0" borderId="30" xfId="25" applyFont="1" applyBorder="1" applyAlignment="1">
      <alignment vertical="center"/>
    </xf>
    <xf numFmtId="0" fontId="4" fillId="0" borderId="31" xfId="25" applyFont="1" applyBorder="1" applyAlignment="1">
      <alignment vertical="center"/>
    </xf>
    <xf numFmtId="0" fontId="4" fillId="0" borderId="34" xfId="25" applyFont="1" applyBorder="1" applyAlignment="1">
      <alignment vertical="center"/>
    </xf>
    <xf numFmtId="165" fontId="4" fillId="0" borderId="26" xfId="25" applyNumberFormat="1" applyFont="1" applyBorder="1" applyAlignment="1">
      <alignment vertical="center"/>
    </xf>
    <xf numFmtId="9" fontId="4" fillId="0" borderId="0" xfId="24" applyFont="1" applyFill="1" applyBorder="1" applyAlignment="1">
      <alignment vertical="center"/>
    </xf>
    <xf numFmtId="9" fontId="4" fillId="0" borderId="0" xfId="24" applyFont="1" applyFill="1" applyAlignment="1">
      <alignment vertical="center"/>
    </xf>
    <xf numFmtId="0" fontId="4" fillId="0" borderId="89" xfId="25" applyFont="1" applyBorder="1" applyAlignment="1">
      <alignment vertical="center"/>
    </xf>
    <xf numFmtId="165" fontId="4" fillId="0" borderId="0" xfId="25" applyNumberFormat="1" applyFont="1" applyAlignment="1">
      <alignment horizontal="left" vertical="center"/>
    </xf>
    <xf numFmtId="2" fontId="3" fillId="0" borderId="0" xfId="25" applyNumberFormat="1" applyFont="1" applyAlignment="1">
      <alignment vertical="center"/>
    </xf>
    <xf numFmtId="165" fontId="3" fillId="0" borderId="0" xfId="25" applyNumberFormat="1" applyFont="1" applyAlignment="1">
      <alignment horizontal="left" vertical="center"/>
    </xf>
    <xf numFmtId="165" fontId="3" fillId="0" borderId="2" xfId="19" applyNumberFormat="1" applyFont="1" applyBorder="1" applyAlignment="1">
      <alignment vertical="center"/>
    </xf>
    <xf numFmtId="165" fontId="3" fillId="0" borderId="6" xfId="9" applyNumberFormat="1" applyFont="1" applyBorder="1" applyAlignment="1">
      <alignment horizontal="right" vertical="center"/>
    </xf>
    <xf numFmtId="165" fontId="3" fillId="0" borderId="59" xfId="9" applyNumberFormat="1" applyFont="1" applyBorder="1" applyAlignment="1">
      <alignment horizontal="right" vertical="center"/>
    </xf>
    <xf numFmtId="165" fontId="3" fillId="0" borderId="48" xfId="9" applyNumberFormat="1" applyFont="1" applyBorder="1" applyAlignment="1">
      <alignment horizontal="right" vertical="center"/>
    </xf>
    <xf numFmtId="165" fontId="4" fillId="0" borderId="21" xfId="9" applyNumberFormat="1" applyFont="1" applyBorder="1" applyAlignment="1">
      <alignment horizontal="right" vertical="center"/>
    </xf>
    <xf numFmtId="165" fontId="3" fillId="0" borderId="23" xfId="9" applyNumberFormat="1" applyFont="1" applyBorder="1" applyAlignment="1">
      <alignment horizontal="right" vertical="center"/>
    </xf>
    <xf numFmtId="165" fontId="3" fillId="0" borderId="28" xfId="9" applyNumberFormat="1" applyFont="1" applyBorder="1" applyAlignment="1">
      <alignment horizontal="right" vertical="center"/>
    </xf>
    <xf numFmtId="0" fontId="4" fillId="0" borderId="0" xfId="9" applyFont="1" applyAlignment="1">
      <alignment horizontal="left"/>
    </xf>
    <xf numFmtId="0" fontId="4" fillId="0" borderId="0" xfId="9" applyFont="1" applyAlignment="1">
      <alignment vertical="center" wrapText="1"/>
    </xf>
    <xf numFmtId="49" fontId="4" fillId="0" borderId="0" xfId="9" applyNumberFormat="1" applyFont="1" applyAlignment="1">
      <alignment vertical="center" wrapText="1"/>
    </xf>
    <xf numFmtId="0" fontId="4" fillId="0" borderId="34" xfId="9" applyFont="1" applyBorder="1" applyAlignment="1">
      <alignment vertical="center" wrapText="1"/>
    </xf>
    <xf numFmtId="165" fontId="4" fillId="0" borderId="27" xfId="9" applyNumberFormat="1" applyFont="1" applyBorder="1" applyAlignment="1">
      <alignment horizontal="right" vertical="center"/>
    </xf>
    <xf numFmtId="49" fontId="4" fillId="0" borderId="34" xfId="9" applyNumberFormat="1" applyFont="1" applyBorder="1" applyAlignment="1">
      <alignment vertical="center" wrapText="1"/>
    </xf>
    <xf numFmtId="49" fontId="4" fillId="0" borderId="17" xfId="9" applyNumberFormat="1" applyFont="1" applyBorder="1" applyAlignment="1">
      <alignment vertical="center"/>
    </xf>
    <xf numFmtId="49" fontId="4" fillId="0" borderId="20" xfId="9" applyNumberFormat="1" applyFont="1" applyBorder="1" applyAlignment="1">
      <alignment horizontal="left" vertical="center" wrapText="1"/>
    </xf>
    <xf numFmtId="1" fontId="4" fillId="0" borderId="34" xfId="25" applyNumberFormat="1" applyFont="1" applyBorder="1" applyAlignment="1">
      <alignment horizontal="left" vertical="center" wrapText="1"/>
    </xf>
    <xf numFmtId="49" fontId="4" fillId="0" borderId="66" xfId="9" applyNumberFormat="1" applyFont="1" applyBorder="1" applyAlignment="1">
      <alignment vertical="center" wrapText="1"/>
    </xf>
    <xf numFmtId="49" fontId="4" fillId="0" borderId="62" xfId="9" applyNumberFormat="1" applyFont="1" applyBorder="1" applyAlignment="1">
      <alignment vertical="center"/>
    </xf>
    <xf numFmtId="49" fontId="4" fillId="0" borderId="4" xfId="9" applyNumberFormat="1" applyFont="1" applyBorder="1" applyAlignment="1">
      <alignment horizontal="left" vertical="center" wrapText="1"/>
    </xf>
    <xf numFmtId="165" fontId="4" fillId="0" borderId="64" xfId="9" applyNumberFormat="1" applyFont="1" applyBorder="1" applyAlignment="1">
      <alignment horizontal="right" vertical="center"/>
    </xf>
    <xf numFmtId="1" fontId="4" fillId="0" borderId="39" xfId="25" applyNumberFormat="1" applyFont="1" applyBorder="1" applyAlignment="1">
      <alignment horizontal="left" vertical="center" wrapText="1"/>
    </xf>
    <xf numFmtId="49" fontId="4" fillId="0" borderId="1" xfId="9" applyNumberFormat="1" applyFont="1" applyBorder="1" applyAlignment="1">
      <alignment vertical="center" wrapText="1"/>
    </xf>
    <xf numFmtId="49" fontId="4" fillId="0" borderId="86" xfId="9" applyNumberFormat="1" applyFont="1" applyBorder="1" applyAlignment="1">
      <alignment vertical="center"/>
    </xf>
    <xf numFmtId="49" fontId="4" fillId="0" borderId="20" xfId="9" applyNumberFormat="1" applyFont="1" applyBorder="1" applyAlignment="1">
      <alignment horizontal="left" vertical="center"/>
    </xf>
    <xf numFmtId="1" fontId="4" fillId="0" borderId="33" xfId="25" applyNumberFormat="1" applyFont="1" applyBorder="1" applyAlignment="1">
      <alignment horizontal="left" vertical="center" wrapText="1"/>
    </xf>
    <xf numFmtId="49" fontId="4" fillId="0" borderId="20" xfId="9" applyNumberFormat="1" applyFont="1" applyBorder="1" applyAlignment="1">
      <alignment vertical="center"/>
    </xf>
    <xf numFmtId="165" fontId="4" fillId="0" borderId="77" xfId="9" applyNumberFormat="1" applyFont="1" applyBorder="1" applyAlignment="1">
      <alignment horizontal="right" vertical="center"/>
    </xf>
    <xf numFmtId="49" fontId="4" fillId="0" borderId="60" xfId="9" applyNumberFormat="1" applyFont="1" applyBorder="1" applyAlignment="1">
      <alignment vertical="center" wrapText="1"/>
    </xf>
    <xf numFmtId="49" fontId="4" fillId="0" borderId="2" xfId="9" applyNumberFormat="1" applyFont="1" applyBorder="1" applyAlignment="1">
      <alignment vertical="center"/>
    </xf>
    <xf numFmtId="49" fontId="4" fillId="0" borderId="2" xfId="9" applyNumberFormat="1" applyFont="1" applyBorder="1" applyAlignment="1">
      <alignment horizontal="left" vertical="center"/>
    </xf>
    <xf numFmtId="165" fontId="4" fillId="0" borderId="88" xfId="9" applyNumberFormat="1" applyFont="1" applyBorder="1" applyAlignment="1">
      <alignment horizontal="right" vertical="center"/>
    </xf>
    <xf numFmtId="1" fontId="4" fillId="0" borderId="60" xfId="25" applyNumberFormat="1" applyFont="1" applyBorder="1" applyAlignment="1">
      <alignment horizontal="left" vertical="center" wrapText="1"/>
    </xf>
    <xf numFmtId="165" fontId="4" fillId="0" borderId="94" xfId="9" applyNumberFormat="1" applyFont="1" applyBorder="1" applyAlignment="1">
      <alignment horizontal="right" vertical="center"/>
    </xf>
    <xf numFmtId="49" fontId="4" fillId="0" borderId="81" xfId="9" applyNumberFormat="1" applyFont="1" applyBorder="1" applyAlignment="1">
      <alignment vertical="center"/>
    </xf>
    <xf numFmtId="49" fontId="4" fillId="0" borderId="2" xfId="9" applyNumberFormat="1" applyFont="1" applyBorder="1" applyAlignment="1">
      <alignment horizontal="left" vertical="center" wrapText="1"/>
    </xf>
    <xf numFmtId="49" fontId="4" fillId="0" borderId="39" xfId="9" applyNumberFormat="1" applyFont="1" applyBorder="1" applyAlignment="1">
      <alignment vertical="center" wrapText="1"/>
    </xf>
    <xf numFmtId="49" fontId="4" fillId="0" borderId="4" xfId="9" applyNumberFormat="1" applyFont="1" applyBorder="1" applyAlignment="1">
      <alignment vertical="center"/>
    </xf>
    <xf numFmtId="49" fontId="4" fillId="0" borderId="33" xfId="9" applyNumberFormat="1" applyFont="1" applyBorder="1" applyAlignment="1">
      <alignment vertical="center" wrapText="1"/>
    </xf>
    <xf numFmtId="165" fontId="4" fillId="0" borderId="2" xfId="9" applyNumberFormat="1" applyFont="1" applyBorder="1" applyAlignment="1">
      <alignment horizontal="left" vertical="center"/>
    </xf>
    <xf numFmtId="0" fontId="4" fillId="0" borderId="62" xfId="9" applyFont="1" applyBorder="1" applyAlignment="1">
      <alignment vertical="center"/>
    </xf>
    <xf numFmtId="0" fontId="4" fillId="0" borderId="4" xfId="9" applyFont="1" applyBorder="1" applyAlignment="1">
      <alignment vertical="center"/>
    </xf>
    <xf numFmtId="49" fontId="4" fillId="0" borderId="34" xfId="25" applyNumberFormat="1" applyFont="1" applyBorder="1" applyAlignment="1">
      <alignment vertical="center" wrapText="1"/>
    </xf>
    <xf numFmtId="0" fontId="11" fillId="0" borderId="0" xfId="16" applyFont="1" applyAlignment="1">
      <alignment vertical="center"/>
    </xf>
    <xf numFmtId="1" fontId="11" fillId="0" borderId="30" xfId="26" applyNumberFormat="1" applyFont="1" applyBorder="1" applyAlignment="1">
      <alignment vertical="center"/>
    </xf>
    <xf numFmtId="1" fontId="11" fillId="0" borderId="0" xfId="26" applyNumberFormat="1" applyFont="1" applyAlignment="1">
      <alignment vertical="center"/>
    </xf>
    <xf numFmtId="0" fontId="12" fillId="0" borderId="31" xfId="16" applyFont="1" applyBorder="1" applyAlignment="1">
      <alignment horizontal="right" vertical="center"/>
    </xf>
    <xf numFmtId="171" fontId="11" fillId="0" borderId="82" xfId="26" applyNumberFormat="1" applyFont="1" applyBorder="1" applyAlignment="1">
      <alignment horizontal="left" vertical="center"/>
    </xf>
    <xf numFmtId="10" fontId="11" fillId="0" borderId="86" xfId="26" applyNumberFormat="1" applyFont="1" applyBorder="1" applyAlignment="1">
      <alignment horizontal="right" vertical="center"/>
    </xf>
    <xf numFmtId="165" fontId="12" fillId="0" borderId="86" xfId="16" applyNumberFormat="1" applyFont="1" applyBorder="1" applyAlignment="1">
      <alignment horizontal="right" vertical="center"/>
    </xf>
    <xf numFmtId="171" fontId="11" fillId="0" borderId="83" xfId="26" applyNumberFormat="1" applyFont="1" applyBorder="1" applyAlignment="1">
      <alignment horizontal="left" vertical="center"/>
    </xf>
    <xf numFmtId="10" fontId="11" fillId="0" borderId="17" xfId="26" applyNumberFormat="1" applyFont="1" applyBorder="1" applyAlignment="1">
      <alignment horizontal="right" vertical="center"/>
    </xf>
    <xf numFmtId="171" fontId="11" fillId="0" borderId="85" xfId="26" applyNumberFormat="1" applyFont="1" applyBorder="1" applyAlignment="1">
      <alignment horizontal="left" vertical="center"/>
    </xf>
    <xf numFmtId="10" fontId="11" fillId="0" borderId="81" xfId="26" applyNumberFormat="1" applyFont="1" applyBorder="1" applyAlignment="1">
      <alignment horizontal="right" vertical="center"/>
    </xf>
    <xf numFmtId="165" fontId="11" fillId="0" borderId="0" xfId="16" applyNumberFormat="1" applyFont="1" applyAlignment="1">
      <alignment vertical="center"/>
    </xf>
    <xf numFmtId="165" fontId="4" fillId="0" borderId="91" xfId="9" applyNumberFormat="1" applyFont="1" applyBorder="1" applyAlignment="1">
      <alignment horizontal="right" vertical="center"/>
    </xf>
    <xf numFmtId="165" fontId="4" fillId="0" borderId="26" xfId="9" applyNumberFormat="1" applyFont="1" applyBorder="1" applyAlignment="1">
      <alignment horizontal="right" vertical="center"/>
    </xf>
    <xf numFmtId="165" fontId="4" fillId="0" borderId="63" xfId="9" applyNumberFormat="1" applyFont="1" applyBorder="1" applyAlignment="1">
      <alignment horizontal="right" vertical="center"/>
    </xf>
    <xf numFmtId="165" fontId="4" fillId="0" borderId="25" xfId="9" applyNumberFormat="1" applyFont="1" applyBorder="1" applyAlignment="1">
      <alignment horizontal="right" vertical="center"/>
    </xf>
    <xf numFmtId="165" fontId="4" fillId="0" borderId="92" xfId="9" applyNumberFormat="1" applyFont="1" applyBorder="1" applyAlignment="1">
      <alignment horizontal="right" vertical="center"/>
    </xf>
    <xf numFmtId="165" fontId="4" fillId="0" borderId="93" xfId="9" applyNumberFormat="1" applyFont="1" applyBorder="1" applyAlignment="1">
      <alignment horizontal="right" vertical="center"/>
    </xf>
    <xf numFmtId="165" fontId="4" fillId="0" borderId="95" xfId="9" applyNumberFormat="1" applyFont="1" applyBorder="1" applyAlignment="1">
      <alignment horizontal="right" vertical="center"/>
    </xf>
    <xf numFmtId="165" fontId="4" fillId="0" borderId="57" xfId="9" applyNumberFormat="1" applyFont="1" applyBorder="1" applyAlignment="1">
      <alignment horizontal="right" vertical="center"/>
    </xf>
    <xf numFmtId="0" fontId="3" fillId="2" borderId="79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2" borderId="42" xfId="9" applyFont="1" applyFill="1" applyBorder="1" applyAlignment="1">
      <alignment horizontal="center" vertical="center"/>
    </xf>
    <xf numFmtId="165" fontId="12" fillId="2" borderId="41" xfId="25" applyNumberFormat="1" applyFont="1" applyFill="1" applyBorder="1" applyAlignment="1">
      <alignment horizontal="left" vertical="center"/>
    </xf>
    <xf numFmtId="165" fontId="12" fillId="2" borderId="7" xfId="25" applyNumberFormat="1" applyFont="1" applyFill="1" applyBorder="1" applyAlignment="1">
      <alignment horizontal="right" vertical="center"/>
    </xf>
    <xf numFmtId="166" fontId="12" fillId="2" borderId="4" xfId="25" applyNumberFormat="1" applyFont="1" applyFill="1" applyBorder="1" applyAlignment="1">
      <alignment horizontal="right" vertical="center"/>
    </xf>
    <xf numFmtId="165" fontId="12" fillId="2" borderId="4" xfId="25" applyNumberFormat="1" applyFont="1" applyFill="1" applyBorder="1" applyAlignment="1">
      <alignment horizontal="right" vertical="center"/>
    </xf>
    <xf numFmtId="166" fontId="12" fillId="2" borderId="42" xfId="25" applyNumberFormat="1" applyFont="1" applyFill="1" applyBorder="1" applyAlignment="1">
      <alignment horizontal="right" vertical="center"/>
    </xf>
    <xf numFmtId="0" fontId="3" fillId="2" borderId="39" xfId="25" applyFont="1" applyFill="1" applyBorder="1" applyAlignment="1">
      <alignment horizontal="left" vertical="center"/>
    </xf>
    <xf numFmtId="17" fontId="3" fillId="2" borderId="39" xfId="25" applyNumberFormat="1" applyFont="1" applyFill="1" applyBorder="1" applyAlignment="1">
      <alignment horizontal="left" vertical="center"/>
    </xf>
    <xf numFmtId="0" fontId="3" fillId="2" borderId="43" xfId="25" applyFont="1" applyFill="1" applyBorder="1" applyAlignment="1">
      <alignment vertical="center"/>
    </xf>
    <xf numFmtId="2" fontId="3" fillId="2" borderId="2" xfId="9" quotePrefix="1" applyNumberFormat="1" applyFont="1" applyFill="1" applyBorder="1" applyAlignment="1">
      <alignment horizontal="center" vertical="center"/>
    </xf>
    <xf numFmtId="2" fontId="3" fillId="2" borderId="39" xfId="9" quotePrefix="1" applyNumberFormat="1" applyFont="1" applyFill="1" applyBorder="1" applyAlignment="1">
      <alignment horizontal="center" vertical="center"/>
    </xf>
    <xf numFmtId="2" fontId="3" fillId="2" borderId="29" xfId="9" quotePrefix="1" applyNumberFormat="1" applyFont="1" applyFill="1" applyBorder="1" applyAlignment="1">
      <alignment horizontal="center" vertical="center"/>
    </xf>
    <xf numFmtId="0" fontId="3" fillId="2" borderId="40" xfId="25" applyFont="1" applyFill="1" applyBorder="1" applyAlignment="1">
      <alignment horizontal="center" vertical="center"/>
    </xf>
    <xf numFmtId="165" fontId="3" fillId="2" borderId="2" xfId="25" applyNumberFormat="1" applyFont="1" applyFill="1" applyBorder="1" applyAlignment="1">
      <alignment horizontal="center" vertical="center"/>
    </xf>
    <xf numFmtId="0" fontId="3" fillId="2" borderId="2" xfId="25" applyFont="1" applyFill="1" applyBorder="1" applyAlignment="1">
      <alignment horizontal="center" vertical="center"/>
    </xf>
    <xf numFmtId="0" fontId="3" fillId="2" borderId="74" xfId="25" applyFont="1" applyFill="1" applyBorder="1" applyAlignment="1">
      <alignment horizontal="center" vertical="center"/>
    </xf>
    <xf numFmtId="165" fontId="3" fillId="2" borderId="2" xfId="25" quotePrefix="1" applyNumberFormat="1" applyFont="1" applyFill="1" applyBorder="1" applyAlignment="1">
      <alignment horizontal="center" vertical="center"/>
    </xf>
    <xf numFmtId="0" fontId="3" fillId="2" borderId="2" xfId="25" quotePrefix="1" applyFont="1" applyFill="1" applyBorder="1" applyAlignment="1">
      <alignment horizontal="center" vertical="center"/>
    </xf>
    <xf numFmtId="0" fontId="3" fillId="2" borderId="1" xfId="25" quotePrefix="1" applyFont="1" applyFill="1" applyBorder="1" applyAlignment="1">
      <alignment horizontal="center" vertical="center"/>
    </xf>
    <xf numFmtId="0" fontId="3" fillId="2" borderId="3" xfId="25" quotePrefix="1" applyFont="1" applyFill="1" applyBorder="1" applyAlignment="1">
      <alignment horizontal="center" vertical="center"/>
    </xf>
    <xf numFmtId="0" fontId="3" fillId="2" borderId="29" xfId="25" quotePrefix="1" applyFont="1" applyFill="1" applyBorder="1" applyAlignment="1">
      <alignment horizontal="center" vertical="center"/>
    </xf>
    <xf numFmtId="165" fontId="3" fillId="2" borderId="2" xfId="19" applyNumberFormat="1" applyFont="1" applyFill="1" applyBorder="1" applyAlignment="1">
      <alignment vertical="center"/>
    </xf>
    <xf numFmtId="165" fontId="3" fillId="2" borderId="2" xfId="9" applyNumberFormat="1" applyFont="1" applyFill="1" applyBorder="1" applyAlignment="1">
      <alignment horizontal="right" vertical="center"/>
    </xf>
    <xf numFmtId="165" fontId="3" fillId="2" borderId="1" xfId="9" applyNumberFormat="1" applyFont="1" applyFill="1" applyBorder="1" applyAlignment="1">
      <alignment horizontal="right" vertical="center"/>
    </xf>
    <xf numFmtId="0" fontId="3" fillId="2" borderId="74" xfId="25" quotePrefix="1" applyFont="1" applyFill="1" applyBorder="1" applyAlignment="1">
      <alignment horizontal="left" vertical="center"/>
    </xf>
    <xf numFmtId="0" fontId="3" fillId="2" borderId="3" xfId="25" quotePrefix="1" applyFont="1" applyFill="1" applyBorder="1" applyAlignment="1">
      <alignment horizontal="left" vertical="center"/>
    </xf>
    <xf numFmtId="0" fontId="3" fillId="2" borderId="1" xfId="25" quotePrefix="1" applyFont="1" applyFill="1" applyBorder="1" applyAlignment="1">
      <alignment horizontal="right" vertical="center"/>
    </xf>
    <xf numFmtId="165" fontId="3" fillId="2" borderId="2" xfId="25" quotePrefix="1" applyNumberFormat="1" applyFont="1" applyFill="1" applyBorder="1" applyAlignment="1">
      <alignment horizontal="right" vertical="center"/>
    </xf>
    <xf numFmtId="165" fontId="3" fillId="2" borderId="73" xfId="25" quotePrefix="1" applyNumberFormat="1" applyFont="1" applyFill="1" applyBorder="1" applyAlignment="1">
      <alignment horizontal="right" vertical="center"/>
    </xf>
    <xf numFmtId="0" fontId="3" fillId="2" borderId="2" xfId="9" applyFont="1" applyFill="1" applyBorder="1" applyAlignment="1">
      <alignment horizontal="center" vertical="center"/>
    </xf>
    <xf numFmtId="165" fontId="3" fillId="2" borderId="2" xfId="9" quotePrefix="1" applyNumberFormat="1" applyFont="1" applyFill="1" applyBorder="1" applyAlignment="1">
      <alignment horizontal="center" vertical="center"/>
    </xf>
    <xf numFmtId="2" fontId="3" fillId="2" borderId="9" xfId="9" quotePrefix="1" applyNumberFormat="1" applyFont="1" applyFill="1" applyBorder="1" applyAlignment="1">
      <alignment horizontal="center" vertical="center"/>
    </xf>
    <xf numFmtId="0" fontId="22" fillId="3" borderId="2" xfId="9" applyFont="1" applyFill="1" applyBorder="1" applyAlignment="1">
      <alignment horizontal="center" vertical="center" wrapText="1"/>
    </xf>
    <xf numFmtId="0" fontId="22" fillId="3" borderId="29" xfId="9" applyFont="1" applyFill="1" applyBorder="1" applyAlignment="1">
      <alignment horizontal="center" vertical="center" wrapText="1"/>
    </xf>
    <xf numFmtId="0" fontId="22" fillId="3" borderId="2" xfId="25" applyFont="1" applyFill="1" applyBorder="1" applyAlignment="1">
      <alignment horizontal="center" vertical="center" wrapText="1"/>
    </xf>
    <xf numFmtId="0" fontId="22" fillId="3" borderId="29" xfId="25" applyFont="1" applyFill="1" applyBorder="1" applyAlignment="1">
      <alignment horizontal="center" vertical="center" wrapText="1"/>
    </xf>
    <xf numFmtId="165" fontId="22" fillId="3" borderId="2" xfId="25" applyNumberFormat="1" applyFont="1" applyFill="1" applyBorder="1" applyAlignment="1">
      <alignment horizontal="center" vertical="center" wrapText="1"/>
    </xf>
    <xf numFmtId="166" fontId="22" fillId="3" borderId="2" xfId="25" applyNumberFormat="1" applyFont="1" applyFill="1" applyBorder="1" applyAlignment="1">
      <alignment horizontal="center" vertical="center" wrapText="1"/>
    </xf>
    <xf numFmtId="0" fontId="23" fillId="3" borderId="39" xfId="25" applyFont="1" applyFill="1" applyBorder="1" applyAlignment="1">
      <alignment horizontal="left" vertical="center" wrapText="1"/>
    </xf>
    <xf numFmtId="165" fontId="24" fillId="3" borderId="2" xfId="25" applyNumberFormat="1" applyFont="1" applyFill="1" applyBorder="1" applyAlignment="1">
      <alignment horizontal="center" vertical="center" wrapText="1"/>
    </xf>
    <xf numFmtId="165" fontId="24" fillId="3" borderId="29" xfId="25" applyNumberFormat="1" applyFont="1" applyFill="1" applyBorder="1" applyAlignment="1">
      <alignment horizontal="center" vertical="center" wrapText="1"/>
    </xf>
    <xf numFmtId="0" fontId="23" fillId="3" borderId="2" xfId="25" applyFont="1" applyFill="1" applyBorder="1" applyAlignment="1">
      <alignment horizontal="center" vertical="center"/>
    </xf>
    <xf numFmtId="165" fontId="23" fillId="3" borderId="2" xfId="25" applyNumberFormat="1" applyFont="1" applyFill="1" applyBorder="1" applyAlignment="1">
      <alignment horizontal="center" vertical="center"/>
    </xf>
    <xf numFmtId="0" fontId="23" fillId="3" borderId="4" xfId="25" applyFont="1" applyFill="1" applyBorder="1" applyAlignment="1">
      <alignment horizontal="center" vertical="center"/>
    </xf>
    <xf numFmtId="0" fontId="23" fillId="3" borderId="51" xfId="25" applyFont="1" applyFill="1" applyBorder="1" applyAlignment="1">
      <alignment horizontal="center" vertical="center"/>
    </xf>
    <xf numFmtId="0" fontId="25" fillId="3" borderId="2" xfId="25" applyFont="1" applyFill="1" applyBorder="1" applyAlignment="1">
      <alignment horizontal="center" vertical="center" wrapText="1"/>
    </xf>
    <xf numFmtId="0" fontId="25" fillId="3" borderId="29" xfId="25" applyFont="1" applyFill="1" applyBorder="1" applyAlignment="1">
      <alignment horizontal="center" vertical="center" wrapText="1"/>
    </xf>
    <xf numFmtId="165" fontId="23" fillId="3" borderId="2" xfId="19" applyNumberFormat="1" applyFont="1" applyFill="1" applyBorder="1" applyAlignment="1">
      <alignment horizontal="center" vertical="center" wrapText="1"/>
    </xf>
    <xf numFmtId="2" fontId="23" fillId="3" borderId="2" xfId="19" applyNumberFormat="1" applyFont="1" applyFill="1" applyBorder="1" applyAlignment="1">
      <alignment horizontal="center" vertical="center" wrapText="1"/>
    </xf>
    <xf numFmtId="0" fontId="23" fillId="3" borderId="2" xfId="9" applyFont="1" applyFill="1" applyBorder="1" applyAlignment="1">
      <alignment horizontal="center" vertical="center"/>
    </xf>
    <xf numFmtId="165" fontId="23" fillId="3" borderId="2" xfId="9" applyNumberFormat="1" applyFont="1" applyFill="1" applyBorder="1" applyAlignment="1">
      <alignment horizontal="center" vertical="center"/>
    </xf>
    <xf numFmtId="1" fontId="23" fillId="3" borderId="2" xfId="9" applyNumberFormat="1" applyFont="1" applyFill="1" applyBorder="1" applyAlignment="1">
      <alignment horizontal="center" vertical="center" wrapText="1"/>
    </xf>
    <xf numFmtId="165" fontId="23" fillId="3" borderId="7" xfId="9" applyNumberFormat="1" applyFont="1" applyFill="1" applyBorder="1" applyAlignment="1">
      <alignment horizontal="center" vertical="center" wrapText="1"/>
    </xf>
    <xf numFmtId="165" fontId="23" fillId="3" borderId="5" xfId="9" applyNumberFormat="1" applyFont="1" applyFill="1" applyBorder="1" applyAlignment="1">
      <alignment horizontal="center" vertical="center" wrapText="1"/>
    </xf>
    <xf numFmtId="1" fontId="23" fillId="3" borderId="9" xfId="9" applyNumberFormat="1" applyFont="1" applyFill="1" applyBorder="1" applyAlignment="1">
      <alignment horizontal="center" vertical="center" wrapText="1"/>
    </xf>
    <xf numFmtId="165" fontId="27" fillId="0" borderId="0" xfId="25" applyNumberFormat="1" applyFont="1" applyAlignment="1">
      <alignment vertical="center"/>
    </xf>
    <xf numFmtId="0" fontId="27" fillId="0" borderId="0" xfId="25" applyFont="1" applyAlignment="1">
      <alignment vertical="center"/>
    </xf>
    <xf numFmtId="165" fontId="3" fillId="2" borderId="1" xfId="25" applyNumberFormat="1" applyFont="1" applyFill="1" applyBorder="1" applyAlignment="1">
      <alignment horizontal="center" vertical="center"/>
    </xf>
    <xf numFmtId="165" fontId="3" fillId="2" borderId="29" xfId="25" applyNumberFormat="1" applyFont="1" applyFill="1" applyBorder="1" applyAlignment="1">
      <alignment horizontal="center" vertical="center"/>
    </xf>
    <xf numFmtId="0" fontId="23" fillId="3" borderId="7" xfId="25" applyFont="1" applyFill="1" applyBorder="1" applyAlignment="1">
      <alignment horizontal="center" vertical="center"/>
    </xf>
    <xf numFmtId="0" fontId="3" fillId="2" borderId="1" xfId="25" applyFont="1" applyFill="1" applyBorder="1" applyAlignment="1">
      <alignment horizontal="center" vertical="center"/>
    </xf>
    <xf numFmtId="2" fontId="3" fillId="4" borderId="2" xfId="9" quotePrefix="1" applyNumberFormat="1" applyFont="1" applyFill="1" applyBorder="1" applyAlignment="1">
      <alignment horizontal="center" vertical="center"/>
    </xf>
    <xf numFmtId="2" fontId="3" fillId="4" borderId="39" xfId="9" quotePrefix="1" applyNumberFormat="1" applyFont="1" applyFill="1" applyBorder="1" applyAlignment="1">
      <alignment horizontal="center" vertical="center"/>
    </xf>
    <xf numFmtId="2" fontId="3" fillId="4" borderId="29" xfId="9" quotePrefix="1" applyNumberFormat="1" applyFont="1" applyFill="1" applyBorder="1" applyAlignment="1">
      <alignment horizontal="center" vertical="center"/>
    </xf>
    <xf numFmtId="0" fontId="29" fillId="0" borderId="0" xfId="9" applyFont="1"/>
    <xf numFmtId="2" fontId="26" fillId="0" borderId="0" xfId="25" applyNumberFormat="1" applyFont="1" applyAlignment="1">
      <alignment vertical="center"/>
    </xf>
    <xf numFmtId="0" fontId="27" fillId="0" borderId="0" xfId="25" applyFont="1"/>
    <xf numFmtId="49" fontId="4" fillId="0" borderId="8" xfId="9" applyNumberFormat="1" applyFont="1" applyBorder="1" applyAlignment="1">
      <alignment vertical="center"/>
    </xf>
    <xf numFmtId="49" fontId="4" fillId="0" borderId="87" xfId="9" applyNumberFormat="1" applyFont="1" applyBorder="1" applyAlignment="1">
      <alignment vertical="center"/>
    </xf>
    <xf numFmtId="49" fontId="4" fillId="0" borderId="18" xfId="9" applyNumberFormat="1" applyFont="1" applyBorder="1" applyAlignment="1">
      <alignment vertical="center"/>
    </xf>
    <xf numFmtId="49" fontId="4" fillId="0" borderId="79" xfId="9" applyNumberFormat="1" applyFont="1" applyBorder="1" applyAlignment="1">
      <alignment vertical="center" wrapText="1"/>
    </xf>
    <xf numFmtId="49" fontId="4" fillId="0" borderId="99" xfId="25" applyNumberFormat="1" applyFont="1" applyBorder="1" applyAlignment="1">
      <alignment vertical="center"/>
    </xf>
    <xf numFmtId="0" fontId="4" fillId="0" borderId="9" xfId="9" applyFont="1" applyBorder="1" applyAlignment="1">
      <alignment vertical="center"/>
    </xf>
    <xf numFmtId="49" fontId="4" fillId="0" borderId="87" xfId="25" applyNumberFormat="1" applyFont="1" applyBorder="1" applyAlignment="1">
      <alignment vertical="center"/>
    </xf>
    <xf numFmtId="49" fontId="4" fillId="0" borderId="99" xfId="9" applyNumberFormat="1" applyFont="1" applyBorder="1" applyAlignment="1">
      <alignment vertical="center"/>
    </xf>
    <xf numFmtId="0" fontId="27" fillId="0" borderId="0" xfId="19" applyFont="1" applyAlignment="1">
      <alignment vertical="center"/>
    </xf>
    <xf numFmtId="0" fontId="26" fillId="0" borderId="0" xfId="19" applyFont="1" applyAlignment="1">
      <alignment vertical="center"/>
    </xf>
    <xf numFmtId="165" fontId="4" fillId="0" borderId="78" xfId="25" applyNumberFormat="1" applyFont="1" applyBorder="1" applyAlignment="1">
      <alignment horizontal="right" vertical="center"/>
    </xf>
    <xf numFmtId="165" fontId="4" fillId="0" borderId="61" xfId="25" applyNumberFormat="1" applyFont="1" applyBorder="1" applyAlignment="1">
      <alignment horizontal="right" vertical="center"/>
    </xf>
    <xf numFmtId="165" fontId="4" fillId="0" borderId="61" xfId="25" applyNumberFormat="1" applyFont="1" applyBorder="1" applyAlignment="1">
      <alignment vertical="center"/>
    </xf>
    <xf numFmtId="165" fontId="4" fillId="0" borderId="52" xfId="25" applyNumberFormat="1" applyFont="1" applyBorder="1" applyAlignment="1">
      <alignment horizontal="right" vertical="center"/>
    </xf>
    <xf numFmtId="165" fontId="4" fillId="0" borderId="16" xfId="25" applyNumberFormat="1" applyFont="1" applyBorder="1" applyAlignment="1">
      <alignment horizontal="right" vertical="center"/>
    </xf>
    <xf numFmtId="165" fontId="4" fillId="0" borderId="17" xfId="25" applyNumberFormat="1" applyFont="1" applyBorder="1" applyAlignment="1">
      <alignment horizontal="right" vertical="center"/>
    </xf>
    <xf numFmtId="165" fontId="4" fillId="0" borderId="17" xfId="25" applyNumberFormat="1" applyFont="1" applyBorder="1" applyAlignment="1">
      <alignment vertical="center"/>
    </xf>
    <xf numFmtId="165" fontId="4" fillId="0" borderId="97" xfId="25" applyNumberFormat="1" applyFont="1" applyBorder="1" applyAlignment="1">
      <alignment horizontal="right" vertical="center"/>
    </xf>
    <xf numFmtId="165" fontId="4" fillId="0" borderId="62" xfId="25" applyNumberFormat="1" applyFont="1" applyBorder="1" applyAlignment="1">
      <alignment horizontal="right" vertical="center"/>
    </xf>
    <xf numFmtId="165" fontId="4" fillId="0" borderId="62" xfId="25" applyNumberFormat="1" applyFont="1" applyBorder="1" applyAlignment="1">
      <alignment vertical="center"/>
    </xf>
    <xf numFmtId="165" fontId="3" fillId="2" borderId="3" xfId="25" applyNumberFormat="1" applyFont="1" applyFill="1" applyBorder="1" applyAlignment="1">
      <alignment vertical="center"/>
    </xf>
    <xf numFmtId="165" fontId="3" fillId="2" borderId="2" xfId="25" applyNumberFormat="1" applyFont="1" applyFill="1" applyBorder="1" applyAlignment="1">
      <alignment vertical="center"/>
    </xf>
    <xf numFmtId="165" fontId="3" fillId="2" borderId="40" xfId="25" applyNumberFormat="1" applyFont="1" applyFill="1" applyBorder="1" applyAlignment="1">
      <alignment vertical="center"/>
    </xf>
    <xf numFmtId="165" fontId="4" fillId="0" borderId="86" xfId="25" applyNumberFormat="1" applyFont="1" applyBorder="1" applyAlignment="1">
      <alignment horizontal="right" vertical="center"/>
    </xf>
    <xf numFmtId="165" fontId="4" fillId="0" borderId="86" xfId="25" applyNumberFormat="1" applyFont="1" applyBorder="1" applyAlignment="1">
      <alignment vertical="center"/>
    </xf>
    <xf numFmtId="165" fontId="4" fillId="0" borderId="53" xfId="25" applyNumberFormat="1" applyFont="1" applyBorder="1" applyAlignment="1">
      <alignment horizontal="right" vertical="center"/>
    </xf>
    <xf numFmtId="165" fontId="4" fillId="0" borderId="96" xfId="25" applyNumberFormat="1" applyFont="1" applyBorder="1" applyAlignment="1">
      <alignment horizontal="right" vertical="center"/>
    </xf>
    <xf numFmtId="165" fontId="3" fillId="2" borderId="3" xfId="25" applyNumberFormat="1" applyFont="1" applyFill="1" applyBorder="1" applyAlignment="1">
      <alignment horizontal="right" vertical="center"/>
    </xf>
    <xf numFmtId="165" fontId="3" fillId="2" borderId="2" xfId="25" applyNumberFormat="1" applyFont="1" applyFill="1" applyBorder="1" applyAlignment="1">
      <alignment horizontal="right" vertical="center"/>
    </xf>
    <xf numFmtId="165" fontId="3" fillId="2" borderId="40" xfId="25" applyNumberFormat="1" applyFont="1" applyFill="1" applyBorder="1" applyAlignment="1">
      <alignment horizontal="right" vertical="center"/>
    </xf>
    <xf numFmtId="165" fontId="3" fillId="2" borderId="9" xfId="25" applyNumberFormat="1" applyFont="1" applyFill="1" applyBorder="1" applyAlignment="1">
      <alignment horizontal="right" vertical="center"/>
    </xf>
    <xf numFmtId="165" fontId="3" fillId="2" borderId="44" xfId="25" applyNumberFormat="1" applyFont="1" applyFill="1" applyBorder="1" applyAlignment="1">
      <alignment horizontal="right" vertical="center"/>
    </xf>
    <xf numFmtId="10" fontId="4" fillId="0" borderId="22" xfId="25" applyNumberFormat="1" applyFont="1" applyBorder="1" applyAlignment="1">
      <alignment vertical="center"/>
    </xf>
    <xf numFmtId="169" fontId="4" fillId="0" borderId="23" xfId="25" applyNumberFormat="1" applyFont="1" applyBorder="1" applyAlignment="1">
      <alignment vertical="center"/>
    </xf>
    <xf numFmtId="165" fontId="4" fillId="0" borderId="21" xfId="25" applyNumberFormat="1" applyFont="1" applyBorder="1" applyAlignment="1">
      <alignment vertical="center"/>
    </xf>
    <xf numFmtId="169" fontId="4" fillId="0" borderId="35" xfId="25" applyNumberFormat="1" applyFont="1" applyBorder="1" applyAlignment="1">
      <alignment vertical="center"/>
    </xf>
    <xf numFmtId="10" fontId="3" fillId="2" borderId="2" xfId="9" applyNumberFormat="1" applyFont="1" applyFill="1" applyBorder="1" applyAlignment="1">
      <alignment horizontal="right" vertical="center"/>
    </xf>
    <xf numFmtId="165" fontId="4" fillId="0" borderId="81" xfId="9" applyNumberFormat="1" applyFont="1" applyBorder="1" applyAlignment="1">
      <alignment horizontal="left" vertical="center"/>
    </xf>
    <xf numFmtId="165" fontId="4" fillId="0" borderId="56" xfId="9" applyNumberFormat="1" applyFont="1" applyBorder="1" applyAlignment="1">
      <alignment vertical="center"/>
    </xf>
    <xf numFmtId="0" fontId="3" fillId="0" borderId="0" xfId="9" applyFont="1" applyAlignment="1">
      <alignment vertical="center"/>
    </xf>
    <xf numFmtId="165" fontId="3" fillId="0" borderId="2" xfId="9" applyNumberFormat="1" applyFont="1" applyBorder="1" applyAlignment="1">
      <alignment horizontal="left" vertical="center"/>
    </xf>
    <xf numFmtId="165" fontId="3" fillId="0" borderId="1" xfId="9" applyNumberFormat="1" applyFont="1" applyBorder="1" applyAlignment="1">
      <alignment horizontal="right" vertical="center"/>
    </xf>
    <xf numFmtId="165" fontId="3" fillId="0" borderId="2" xfId="9" applyNumberFormat="1" applyFont="1" applyBorder="1" applyAlignment="1">
      <alignment vertical="center"/>
    </xf>
    <xf numFmtId="165" fontId="3" fillId="0" borderId="2" xfId="9" applyNumberFormat="1" applyFont="1" applyBorder="1" applyAlignment="1">
      <alignment horizontal="right" vertical="center"/>
    </xf>
    <xf numFmtId="165" fontId="4" fillId="0" borderId="86" xfId="9" applyNumberFormat="1" applyFont="1" applyBorder="1" applyAlignment="1">
      <alignment horizontal="left" vertical="center"/>
    </xf>
    <xf numFmtId="165" fontId="4" fillId="0" borderId="47" xfId="9" applyNumberFormat="1" applyFont="1" applyBorder="1" applyAlignment="1">
      <alignment vertical="center"/>
    </xf>
    <xf numFmtId="0" fontId="4" fillId="0" borderId="87" xfId="9" applyFont="1" applyBorder="1" applyAlignment="1">
      <alignment vertical="center"/>
    </xf>
    <xf numFmtId="0" fontId="4" fillId="0" borderId="78" xfId="9" applyFont="1" applyBorder="1" applyAlignment="1">
      <alignment vertical="center"/>
    </xf>
    <xf numFmtId="165" fontId="4" fillId="0" borderId="17" xfId="9" applyNumberFormat="1" applyFont="1" applyBorder="1" applyAlignment="1">
      <alignment horizontal="left" vertical="center"/>
    </xf>
    <xf numFmtId="165" fontId="4" fillId="0" borderId="22" xfId="9" applyNumberFormat="1" applyFont="1" applyBorder="1" applyAlignment="1">
      <alignment vertical="center"/>
    </xf>
    <xf numFmtId="165" fontId="4" fillId="0" borderId="21" xfId="9" applyNumberFormat="1" applyFont="1" applyBorder="1" applyAlignment="1">
      <alignment vertical="center"/>
    </xf>
    <xf numFmtId="165" fontId="4" fillId="0" borderId="26" xfId="9" applyNumberFormat="1" applyFont="1" applyBorder="1" applyAlignment="1">
      <alignment vertical="center"/>
    </xf>
    <xf numFmtId="165" fontId="4" fillId="0" borderId="10" xfId="9" applyNumberFormat="1" applyFont="1" applyBorder="1" applyAlignment="1">
      <alignment vertical="center"/>
    </xf>
    <xf numFmtId="0" fontId="4" fillId="0" borderId="10" xfId="9" applyFont="1" applyBorder="1" applyAlignment="1">
      <alignment vertical="center"/>
    </xf>
    <xf numFmtId="165" fontId="4" fillId="0" borderId="24" xfId="9" applyNumberFormat="1" applyFont="1" applyBorder="1" applyAlignment="1">
      <alignment vertical="center"/>
    </xf>
    <xf numFmtId="165" fontId="4" fillId="0" borderId="25" xfId="9" applyNumberFormat="1" applyFont="1" applyBorder="1" applyAlignment="1">
      <alignment vertical="center"/>
    </xf>
    <xf numFmtId="0" fontId="4" fillId="0" borderId="17" xfId="9" applyFont="1" applyBorder="1" applyAlignment="1">
      <alignment horizontal="left" vertical="center"/>
    </xf>
    <xf numFmtId="165" fontId="4" fillId="0" borderId="61" xfId="9" applyNumberFormat="1" applyFont="1" applyBorder="1" applyAlignment="1">
      <alignment horizontal="left" vertical="center"/>
    </xf>
    <xf numFmtId="165" fontId="4" fillId="0" borderId="27" xfId="9" applyNumberFormat="1" applyFont="1" applyBorder="1" applyAlignment="1">
      <alignment vertical="center"/>
    </xf>
    <xf numFmtId="165" fontId="4" fillId="0" borderId="67" xfId="9" applyNumberFormat="1" applyFont="1" applyBorder="1" applyAlignment="1">
      <alignment vertical="center"/>
    </xf>
    <xf numFmtId="165" fontId="4" fillId="0" borderId="15" xfId="9" applyNumberFormat="1" applyFont="1" applyBorder="1" applyAlignment="1">
      <alignment vertical="center"/>
    </xf>
    <xf numFmtId="165" fontId="4" fillId="0" borderId="18" xfId="9" applyNumberFormat="1" applyFont="1" applyBorder="1" applyAlignment="1">
      <alignment vertical="center"/>
    </xf>
    <xf numFmtId="165" fontId="4" fillId="0" borderId="16" xfId="9" applyNumberFormat="1" applyFont="1" applyBorder="1" applyAlignment="1">
      <alignment vertical="center"/>
    </xf>
    <xf numFmtId="165" fontId="4" fillId="0" borderId="58" xfId="9" applyNumberFormat="1" applyFont="1" applyBorder="1" applyAlignment="1">
      <alignment vertical="center"/>
    </xf>
    <xf numFmtId="165" fontId="4" fillId="0" borderId="57" xfId="9" applyNumberFormat="1" applyFont="1" applyBorder="1" applyAlignment="1">
      <alignment vertical="center"/>
    </xf>
    <xf numFmtId="0" fontId="4" fillId="0" borderId="36" xfId="9" applyFont="1" applyBorder="1" applyAlignment="1">
      <alignment horizontal="left" vertical="center"/>
    </xf>
    <xf numFmtId="165" fontId="3" fillId="0" borderId="37" xfId="9" applyNumberFormat="1" applyFont="1" applyBorder="1" applyAlignment="1">
      <alignment horizontal="left" vertical="center"/>
    </xf>
    <xf numFmtId="165" fontId="3" fillId="0" borderId="37" xfId="9" applyNumberFormat="1" applyFont="1" applyBorder="1" applyAlignment="1">
      <alignment horizontal="right" vertical="center"/>
    </xf>
    <xf numFmtId="1" fontId="4" fillId="0" borderId="17" xfId="9" applyNumberFormat="1" applyFont="1" applyBorder="1" applyAlignment="1">
      <alignment horizontal="left" vertical="center"/>
    </xf>
    <xf numFmtId="1" fontId="4" fillId="0" borderId="81" xfId="9" applyNumberFormat="1" applyFont="1" applyBorder="1" applyAlignment="1">
      <alignment horizontal="left" vertical="center"/>
    </xf>
    <xf numFmtId="165" fontId="4" fillId="0" borderId="87" xfId="9" applyNumberFormat="1" applyFont="1" applyBorder="1" applyAlignment="1">
      <alignment horizontal="right" vertical="center"/>
    </xf>
    <xf numFmtId="165" fontId="4" fillId="0" borderId="78" xfId="9" applyNumberFormat="1" applyFont="1" applyBorder="1" applyAlignment="1">
      <alignment horizontal="right" vertical="center"/>
    </xf>
    <xf numFmtId="165" fontId="4" fillId="0" borderId="84" xfId="9" applyNumberFormat="1" applyFont="1" applyBorder="1" applyAlignment="1">
      <alignment horizontal="right" vertical="center"/>
    </xf>
    <xf numFmtId="165" fontId="4" fillId="0" borderId="90" xfId="9" applyNumberFormat="1" applyFont="1" applyBorder="1" applyAlignment="1">
      <alignment horizontal="right" vertical="center"/>
    </xf>
    <xf numFmtId="49" fontId="4" fillId="0" borderId="16" xfId="9" applyNumberFormat="1" applyFont="1" applyBorder="1" applyAlignment="1">
      <alignment vertical="center"/>
    </xf>
    <xf numFmtId="49" fontId="4" fillId="0" borderId="65" xfId="9" applyNumberFormat="1" applyFont="1" applyBorder="1" applyAlignment="1">
      <alignment vertical="center" wrapText="1"/>
    </xf>
    <xf numFmtId="49" fontId="4" fillId="0" borderId="41" xfId="9" applyNumberFormat="1" applyFont="1" applyBorder="1" applyAlignment="1">
      <alignment vertical="center" wrapText="1"/>
    </xf>
    <xf numFmtId="0" fontId="4" fillId="0" borderId="65" xfId="9" applyFont="1" applyBorder="1" applyAlignment="1">
      <alignment vertical="center" wrapText="1"/>
    </xf>
    <xf numFmtId="0" fontId="4" fillId="0" borderId="2" xfId="9" applyFont="1" applyBorder="1" applyAlignment="1">
      <alignment vertical="center"/>
    </xf>
    <xf numFmtId="2" fontId="4" fillId="0" borderId="0" xfId="25" applyNumberFormat="1" applyFont="1" applyAlignment="1">
      <alignment vertical="center"/>
    </xf>
    <xf numFmtId="165" fontId="3" fillId="0" borderId="0" xfId="9" applyNumberFormat="1" applyFont="1" applyAlignment="1">
      <alignment horizontal="right" vertical="center"/>
    </xf>
    <xf numFmtId="0" fontId="22" fillId="3" borderId="2" xfId="25" applyFont="1" applyFill="1" applyBorder="1" applyAlignment="1">
      <alignment horizontal="center" vertical="center"/>
    </xf>
    <xf numFmtId="0" fontId="22" fillId="3" borderId="29" xfId="14" applyFont="1" applyFill="1" applyBorder="1" applyAlignment="1">
      <alignment horizontal="center" vertical="center" wrapText="1"/>
    </xf>
    <xf numFmtId="0" fontId="12" fillId="2" borderId="43" xfId="25" applyFont="1" applyFill="1" applyBorder="1" applyAlignment="1">
      <alignment vertical="center" wrapText="1"/>
    </xf>
    <xf numFmtId="165" fontId="12" fillId="2" borderId="71" xfId="25" applyNumberFormat="1" applyFont="1" applyFill="1" applyBorder="1" applyAlignment="1">
      <alignment horizontal="right" vertical="center"/>
    </xf>
    <xf numFmtId="10" fontId="12" fillId="2" borderId="71" xfId="25" applyNumberFormat="1" applyFont="1" applyFill="1" applyBorder="1" applyAlignment="1">
      <alignment horizontal="right" vertical="center"/>
    </xf>
    <xf numFmtId="49" fontId="4" fillId="0" borderId="0" xfId="9" applyNumberFormat="1" applyFont="1" applyAlignment="1">
      <alignment vertical="center"/>
    </xf>
    <xf numFmtId="0" fontId="11" fillId="0" borderId="60" xfId="9" applyFont="1" applyBorder="1" applyAlignment="1">
      <alignment horizontal="left" vertical="center"/>
    </xf>
    <xf numFmtId="164" fontId="11" fillId="0" borderId="58" xfId="9" applyNumberFormat="1" applyFont="1" applyBorder="1" applyAlignment="1">
      <alignment horizontal="right" vertical="center"/>
    </xf>
    <xf numFmtId="2" fontId="11" fillId="0" borderId="56" xfId="9" applyNumberFormat="1" applyFont="1" applyBorder="1" applyAlignment="1">
      <alignment vertical="center"/>
    </xf>
    <xf numFmtId="170" fontId="11" fillId="0" borderId="59" xfId="9" applyNumberFormat="1" applyFont="1" applyBorder="1" applyAlignment="1">
      <alignment vertical="center"/>
    </xf>
    <xf numFmtId="165" fontId="11" fillId="0" borderId="58" xfId="9" applyNumberFormat="1" applyFont="1" applyBorder="1" applyAlignment="1">
      <alignment vertical="center"/>
    </xf>
    <xf numFmtId="165" fontId="12" fillId="0" borderId="58" xfId="9" applyNumberFormat="1" applyFont="1" applyBorder="1" applyAlignment="1">
      <alignment vertical="center"/>
    </xf>
    <xf numFmtId="170" fontId="12" fillId="0" borderId="76" xfId="9" applyNumberFormat="1" applyFont="1" applyBorder="1" applyAlignment="1">
      <alignment vertical="center"/>
    </xf>
    <xf numFmtId="0" fontId="11" fillId="0" borderId="60" xfId="25" applyFont="1" applyBorder="1" applyAlignment="1">
      <alignment horizontal="left" vertical="center"/>
    </xf>
    <xf numFmtId="0" fontId="11" fillId="0" borderId="2" xfId="9" applyFont="1" applyBorder="1" applyAlignment="1">
      <alignment horizontal="left" vertical="center"/>
    </xf>
    <xf numFmtId="164" fontId="11" fillId="0" borderId="2" xfId="9" applyNumberFormat="1" applyFont="1" applyBorder="1" applyAlignment="1">
      <alignment horizontal="right" vertical="center"/>
    </xf>
    <xf numFmtId="2" fontId="11" fillId="0" borderId="2" xfId="9" applyNumberFormat="1" applyFont="1" applyBorder="1" applyAlignment="1">
      <alignment vertical="center"/>
    </xf>
    <xf numFmtId="170" fontId="11" fillId="0" borderId="2" xfId="9" applyNumberFormat="1" applyFont="1" applyBorder="1" applyAlignment="1">
      <alignment vertical="center"/>
    </xf>
    <xf numFmtId="165" fontId="11" fillId="0" borderId="2" xfId="9" applyNumberFormat="1" applyFont="1" applyBorder="1" applyAlignment="1">
      <alignment vertical="center"/>
    </xf>
    <xf numFmtId="165" fontId="12" fillId="0" borderId="2" xfId="9" applyNumberFormat="1" applyFont="1" applyBorder="1" applyAlignment="1">
      <alignment vertical="center"/>
    </xf>
    <xf numFmtId="170" fontId="12" fillId="0" borderId="2" xfId="9" applyNumberFormat="1" applyFont="1" applyBorder="1" applyAlignment="1">
      <alignment vertical="center"/>
    </xf>
    <xf numFmtId="0" fontId="11" fillId="0" borderId="2" xfId="25" applyFont="1" applyBorder="1" applyAlignment="1">
      <alignment horizontal="left" vertical="center"/>
    </xf>
    <xf numFmtId="2" fontId="4" fillId="0" borderId="0" xfId="25" applyNumberFormat="1" applyFont="1" applyAlignment="1">
      <alignment horizontal="left" vertical="center"/>
    </xf>
    <xf numFmtId="0" fontId="4" fillId="0" borderId="2" xfId="19" applyFont="1" applyBorder="1" applyAlignment="1">
      <alignment horizontal="left" vertical="center"/>
    </xf>
    <xf numFmtId="165" fontId="4" fillId="0" borderId="2" xfId="9" applyNumberFormat="1" applyFont="1" applyBorder="1" applyAlignment="1">
      <alignment horizontal="right" vertical="center"/>
    </xf>
    <xf numFmtId="165" fontId="4" fillId="0" borderId="2" xfId="19" applyNumberFormat="1" applyFont="1" applyBorder="1" applyAlignment="1">
      <alignment vertical="center"/>
    </xf>
    <xf numFmtId="10" fontId="4" fillId="0" borderId="2" xfId="9" applyNumberFormat="1" applyFont="1" applyBorder="1" applyAlignment="1">
      <alignment horizontal="right" vertical="center"/>
    </xf>
    <xf numFmtId="0" fontId="4" fillId="0" borderId="2" xfId="9" applyFont="1" applyBorder="1" applyAlignment="1">
      <alignment horizontal="left" vertical="center"/>
    </xf>
    <xf numFmtId="0" fontId="3" fillId="2" borderId="2" xfId="19" applyFont="1" applyFill="1" applyBorder="1" applyAlignment="1">
      <alignment horizontal="left" vertical="center"/>
    </xf>
    <xf numFmtId="1" fontId="4" fillId="0" borderId="2" xfId="9" applyNumberFormat="1" applyFont="1" applyBorder="1" applyAlignment="1">
      <alignment horizontal="left" vertical="center"/>
    </xf>
    <xf numFmtId="165" fontId="4" fillId="0" borderId="2" xfId="25" applyNumberFormat="1" applyFont="1" applyBorder="1" applyAlignment="1">
      <alignment horizontal="left" vertical="center"/>
    </xf>
    <xf numFmtId="165" fontId="4" fillId="0" borderId="98" xfId="25" applyNumberFormat="1" applyFont="1" applyBorder="1" applyAlignment="1">
      <alignment horizontal="left" vertical="center"/>
    </xf>
    <xf numFmtId="165" fontId="4" fillId="0" borderId="11" xfId="25" applyNumberFormat="1" applyFont="1" applyBorder="1" applyAlignment="1">
      <alignment horizontal="left" vertical="center"/>
    </xf>
    <xf numFmtId="10" fontId="4" fillId="0" borderId="11" xfId="25" applyNumberFormat="1" applyFont="1" applyBorder="1" applyAlignment="1">
      <alignment horizontal="left" vertical="center"/>
    </xf>
    <xf numFmtId="165" fontId="27" fillId="0" borderId="11" xfId="25" applyNumberFormat="1" applyFont="1" applyBorder="1" applyAlignment="1">
      <alignment horizontal="left" vertical="center"/>
    </xf>
    <xf numFmtId="10" fontId="3" fillId="0" borderId="46" xfId="25" applyNumberFormat="1" applyFont="1" applyBorder="1" applyAlignment="1">
      <alignment horizontal="right" vertical="center"/>
    </xf>
    <xf numFmtId="165" fontId="3" fillId="0" borderId="4" xfId="9" applyNumberFormat="1" applyFont="1" applyBorder="1" applyAlignment="1">
      <alignment horizontal="left" vertical="center"/>
    </xf>
    <xf numFmtId="165" fontId="3" fillId="0" borderId="8" xfId="9" applyNumberFormat="1" applyFont="1" applyBorder="1" applyAlignment="1">
      <alignment horizontal="right" vertical="center"/>
    </xf>
    <xf numFmtId="0" fontId="4" fillId="0" borderId="20" xfId="9" applyFont="1" applyBorder="1" applyAlignment="1">
      <alignment horizontal="left" vertical="center"/>
    </xf>
    <xf numFmtId="49" fontId="4" fillId="0" borderId="30" xfId="9" applyNumberFormat="1" applyFont="1" applyBorder="1" applyAlignment="1">
      <alignment vertical="center" wrapText="1"/>
    </xf>
    <xf numFmtId="165" fontId="3" fillId="0" borderId="50" xfId="9" applyNumberFormat="1" applyFont="1" applyBorder="1" applyAlignment="1">
      <alignment horizontal="right" vertical="center"/>
    </xf>
    <xf numFmtId="165" fontId="3" fillId="0" borderId="100" xfId="9" applyNumberFormat="1" applyFont="1" applyBorder="1" applyAlignment="1">
      <alignment horizontal="right" vertical="center"/>
    </xf>
    <xf numFmtId="165" fontId="3" fillId="0" borderId="101" xfId="9" applyNumberFormat="1" applyFont="1" applyBorder="1" applyAlignment="1">
      <alignment horizontal="right" vertical="center"/>
    </xf>
    <xf numFmtId="165" fontId="3" fillId="0" borderId="49" xfId="9" applyNumberFormat="1" applyFont="1" applyBorder="1" applyAlignment="1">
      <alignment horizontal="right" vertical="center"/>
    </xf>
    <xf numFmtId="165" fontId="3" fillId="0" borderId="102" xfId="9" applyNumberFormat="1" applyFont="1" applyBorder="1" applyAlignment="1">
      <alignment horizontal="right" vertical="center"/>
    </xf>
    <xf numFmtId="165" fontId="3" fillId="0" borderId="103" xfId="9" applyNumberFormat="1" applyFont="1" applyBorder="1" applyAlignment="1">
      <alignment horizontal="right" vertical="center"/>
    </xf>
    <xf numFmtId="165" fontId="3" fillId="2" borderId="3" xfId="9" applyNumberFormat="1" applyFont="1" applyFill="1" applyBorder="1" applyAlignment="1">
      <alignment horizontal="right" vertical="center"/>
    </xf>
    <xf numFmtId="165" fontId="3" fillId="2" borderId="9" xfId="25" quotePrefix="1" applyNumberFormat="1" applyFont="1" applyFill="1" applyBorder="1" applyAlignment="1">
      <alignment horizontal="right" vertical="center"/>
    </xf>
    <xf numFmtId="165" fontId="3" fillId="0" borderId="104" xfId="9" applyNumberFormat="1" applyFont="1" applyBorder="1" applyAlignment="1">
      <alignment horizontal="right" vertical="center"/>
    </xf>
    <xf numFmtId="165" fontId="3" fillId="0" borderId="105" xfId="9" applyNumberFormat="1" applyFont="1" applyBorder="1" applyAlignment="1">
      <alignment horizontal="right" vertical="center"/>
    </xf>
    <xf numFmtId="165" fontId="3" fillId="2" borderId="9" xfId="9" applyNumberFormat="1" applyFont="1" applyFill="1" applyBorder="1" applyAlignment="1">
      <alignment horizontal="right" vertical="center"/>
    </xf>
    <xf numFmtId="165" fontId="3" fillId="2" borderId="72" xfId="25" quotePrefix="1" applyNumberFormat="1" applyFont="1" applyFill="1" applyBorder="1" applyAlignment="1">
      <alignment horizontal="right" vertical="center"/>
    </xf>
    <xf numFmtId="165" fontId="23" fillId="3" borderId="2" xfId="9" applyNumberFormat="1" applyFont="1" applyFill="1" applyBorder="1" applyAlignment="1">
      <alignment horizontal="center" vertical="center" wrapText="1"/>
    </xf>
    <xf numFmtId="0" fontId="4" fillId="0" borderId="30" xfId="9" applyFont="1" applyBorder="1" applyAlignment="1">
      <alignment vertical="center"/>
    </xf>
    <xf numFmtId="165" fontId="11" fillId="0" borderId="86" xfId="26" applyNumberFormat="1" applyFont="1" applyBorder="1" applyAlignment="1">
      <alignment horizontal="right" vertical="center"/>
    </xf>
    <xf numFmtId="165" fontId="11" fillId="0" borderId="17" xfId="26" applyNumberFormat="1" applyFont="1" applyBorder="1" applyAlignment="1">
      <alignment horizontal="right" vertical="center"/>
    </xf>
    <xf numFmtId="165" fontId="11" fillId="0" borderId="81" xfId="26" applyNumberFormat="1" applyFont="1" applyBorder="1" applyAlignment="1">
      <alignment horizontal="right" vertical="center"/>
    </xf>
    <xf numFmtId="10" fontId="4" fillId="0" borderId="0" xfId="25" applyNumberFormat="1" applyFont="1" applyAlignment="1">
      <alignment vertical="center"/>
    </xf>
    <xf numFmtId="0" fontId="4" fillId="0" borderId="60" xfId="25" applyFont="1" applyBorder="1" applyAlignment="1">
      <alignment vertical="center"/>
    </xf>
    <xf numFmtId="165" fontId="4" fillId="0" borderId="57" xfId="25" applyNumberFormat="1" applyFont="1" applyBorder="1" applyAlignment="1">
      <alignment vertical="center"/>
    </xf>
    <xf numFmtId="10" fontId="4" fillId="0" borderId="56" xfId="25" applyNumberFormat="1" applyFont="1" applyBorder="1" applyAlignment="1">
      <alignment vertical="center"/>
    </xf>
    <xf numFmtId="169" fontId="4" fillId="0" borderId="59" xfId="25" applyNumberFormat="1" applyFont="1" applyBorder="1" applyAlignment="1">
      <alignment vertical="center"/>
    </xf>
    <xf numFmtId="165" fontId="4" fillId="0" borderId="58" xfId="25" applyNumberFormat="1" applyFont="1" applyBorder="1" applyAlignment="1">
      <alignment vertical="center"/>
    </xf>
    <xf numFmtId="169" fontId="4" fillId="0" borderId="76" xfId="25" applyNumberFormat="1" applyFont="1" applyBorder="1" applyAlignment="1">
      <alignment vertical="center"/>
    </xf>
    <xf numFmtId="10" fontId="3" fillId="2" borderId="2" xfId="19" applyNumberFormat="1" applyFont="1" applyFill="1" applyBorder="1" applyAlignment="1">
      <alignment vertical="center"/>
    </xf>
    <xf numFmtId="165" fontId="3" fillId="2" borderId="19" xfId="25" applyNumberFormat="1" applyFont="1" applyFill="1" applyBorder="1" applyAlignment="1">
      <alignment vertical="center"/>
    </xf>
    <xf numFmtId="165" fontId="3" fillId="2" borderId="73" xfId="25" applyNumberFormat="1" applyFont="1" applyFill="1" applyBorder="1" applyAlignment="1">
      <alignment vertical="center"/>
    </xf>
    <xf numFmtId="165" fontId="13" fillId="0" borderId="0" xfId="9" applyNumberFormat="1" applyFont="1" applyAlignment="1">
      <alignment vertical="center"/>
    </xf>
    <xf numFmtId="49" fontId="4" fillId="0" borderId="0" xfId="9" applyNumberFormat="1" applyFont="1" applyAlignment="1">
      <alignment horizontal="left" vertical="center"/>
    </xf>
    <xf numFmtId="165" fontId="4" fillId="0" borderId="3" xfId="9" applyNumberFormat="1" applyFont="1" applyBorder="1" applyAlignment="1">
      <alignment horizontal="left" vertical="center"/>
    </xf>
    <xf numFmtId="165" fontId="4" fillId="0" borderId="8" xfId="9" applyNumberFormat="1" applyFont="1" applyBorder="1" applyAlignment="1">
      <alignment horizontal="right" vertical="center"/>
    </xf>
    <xf numFmtId="0" fontId="23" fillId="3" borderId="2" xfId="9" applyFont="1" applyFill="1" applyBorder="1" applyAlignment="1">
      <alignment horizontal="center" vertical="center"/>
    </xf>
    <xf numFmtId="170" fontId="4" fillId="0" borderId="0" xfId="25" applyNumberFormat="1" applyFont="1" applyAlignment="1">
      <alignment vertical="center"/>
    </xf>
    <xf numFmtId="2" fontId="27" fillId="0" borderId="0" xfId="25" applyNumberFormat="1" applyFont="1" applyAlignment="1">
      <alignment vertical="center"/>
    </xf>
    <xf numFmtId="170" fontId="27" fillId="0" borderId="0" xfId="25" applyNumberFormat="1" applyFont="1" applyAlignment="1">
      <alignment vertical="center"/>
    </xf>
    <xf numFmtId="165" fontId="11" fillId="0" borderId="2" xfId="25" applyNumberFormat="1" applyFont="1" applyBorder="1" applyAlignment="1">
      <alignment vertical="center"/>
    </xf>
    <xf numFmtId="2" fontId="11" fillId="0" borderId="2" xfId="25" applyNumberFormat="1" applyFont="1" applyBorder="1" applyAlignment="1">
      <alignment vertical="center"/>
    </xf>
    <xf numFmtId="170" fontId="11" fillId="0" borderId="2" xfId="25" applyNumberFormat="1" applyFont="1" applyBorder="1" applyAlignment="1">
      <alignment vertical="center"/>
    </xf>
    <xf numFmtId="169" fontId="11" fillId="0" borderId="106" xfId="16" applyNumberFormat="1" applyFont="1" applyBorder="1" applyAlignment="1">
      <alignment vertical="center"/>
    </xf>
    <xf numFmtId="169" fontId="11" fillId="0" borderId="107" xfId="16" applyNumberFormat="1" applyFont="1" applyBorder="1" applyAlignment="1">
      <alignment vertical="center"/>
    </xf>
    <xf numFmtId="169" fontId="30" fillId="0" borderId="108" xfId="0" applyNumberFormat="1" applyFont="1" applyBorder="1"/>
    <xf numFmtId="0" fontId="11" fillId="0" borderId="109" xfId="16" applyFont="1" applyBorder="1" applyAlignment="1">
      <alignment vertical="center"/>
    </xf>
    <xf numFmtId="1" fontId="11" fillId="0" borderId="0" xfId="26" applyNumberFormat="1" applyFont="1" applyBorder="1" applyAlignment="1">
      <alignment vertical="center"/>
    </xf>
    <xf numFmtId="169" fontId="11" fillId="2" borderId="110" xfId="16" applyNumberFormat="1" applyFont="1" applyFill="1" applyBorder="1" applyAlignment="1">
      <alignment vertical="center"/>
    </xf>
    <xf numFmtId="0" fontId="4" fillId="0" borderId="66" xfId="25" applyFont="1" applyBorder="1" applyAlignment="1">
      <alignment vertical="center"/>
    </xf>
    <xf numFmtId="165" fontId="4" fillId="0" borderId="111" xfId="25" applyNumberFormat="1" applyFont="1" applyBorder="1" applyAlignment="1">
      <alignment vertical="center"/>
    </xf>
    <xf numFmtId="10" fontId="4" fillId="0" borderId="64" xfId="25" applyNumberFormat="1" applyFont="1" applyBorder="1" applyAlignment="1">
      <alignment vertical="center"/>
    </xf>
    <xf numFmtId="169" fontId="4" fillId="0" borderId="112" xfId="25" applyNumberFormat="1" applyFont="1" applyBorder="1" applyAlignment="1">
      <alignment vertical="center"/>
    </xf>
    <xf numFmtId="169" fontId="4" fillId="0" borderId="52" xfId="25" applyNumberFormat="1" applyFont="1" applyBorder="1" applyAlignment="1">
      <alignment vertical="center"/>
    </xf>
    <xf numFmtId="169" fontId="4" fillId="0" borderId="75" xfId="25" applyNumberFormat="1" applyFont="1" applyBorder="1" applyAlignment="1">
      <alignment vertical="center"/>
    </xf>
    <xf numFmtId="169" fontId="4" fillId="0" borderId="48" xfId="25" applyNumberFormat="1" applyFont="1" applyBorder="1" applyAlignment="1">
      <alignment vertical="center"/>
    </xf>
    <xf numFmtId="169" fontId="4" fillId="0" borderId="113" xfId="25" applyNumberFormat="1" applyFont="1" applyBorder="1" applyAlignment="1">
      <alignment vertical="center"/>
    </xf>
    <xf numFmtId="165" fontId="4" fillId="0" borderId="63" xfId="25" applyNumberFormat="1" applyFont="1" applyBorder="1" applyAlignment="1">
      <alignment vertical="center"/>
    </xf>
    <xf numFmtId="165" fontId="4" fillId="0" borderId="55" xfId="25" applyNumberFormat="1" applyFont="1" applyBorder="1" applyAlignment="1">
      <alignment vertical="center"/>
    </xf>
    <xf numFmtId="2" fontId="4" fillId="0" borderId="11" xfId="25" applyNumberFormat="1" applyFont="1" applyBorder="1" applyAlignment="1">
      <alignment vertical="center"/>
    </xf>
    <xf numFmtId="165" fontId="4" fillId="0" borderId="10" xfId="25" applyNumberFormat="1" applyFont="1" applyBorder="1" applyAlignment="1">
      <alignment vertical="center"/>
    </xf>
    <xf numFmtId="2" fontId="4" fillId="0" borderId="0" xfId="25" applyNumberFormat="1" applyFont="1" applyBorder="1" applyAlignment="1">
      <alignment vertical="center"/>
    </xf>
    <xf numFmtId="165" fontId="27" fillId="0" borderId="10" xfId="25" applyNumberFormat="1" applyFont="1" applyBorder="1" applyAlignment="1">
      <alignment vertical="center"/>
    </xf>
    <xf numFmtId="2" fontId="27" fillId="0" borderId="0" xfId="25" applyNumberFormat="1" applyFont="1" applyBorder="1" applyAlignment="1">
      <alignment vertical="center"/>
    </xf>
    <xf numFmtId="170" fontId="4" fillId="0" borderId="12" xfId="25" applyNumberFormat="1" applyFont="1" applyBorder="1" applyAlignment="1">
      <alignment vertical="center"/>
    </xf>
    <xf numFmtId="170" fontId="4" fillId="0" borderId="6" xfId="25" applyNumberFormat="1" applyFont="1" applyBorder="1" applyAlignment="1">
      <alignment vertical="center"/>
    </xf>
    <xf numFmtId="170" fontId="27" fillId="0" borderId="6" xfId="25" applyNumberFormat="1" applyFont="1" applyBorder="1" applyAlignment="1">
      <alignment vertical="center"/>
    </xf>
    <xf numFmtId="165" fontId="27" fillId="0" borderId="8" xfId="25" applyNumberFormat="1" applyFont="1" applyBorder="1" applyAlignment="1">
      <alignment vertical="center"/>
    </xf>
    <xf numFmtId="2" fontId="27" fillId="0" borderId="8" xfId="25" applyNumberFormat="1" applyFont="1" applyBorder="1" applyAlignment="1">
      <alignment vertical="center"/>
    </xf>
    <xf numFmtId="170" fontId="27" fillId="0" borderId="8" xfId="25" applyNumberFormat="1" applyFont="1" applyBorder="1" applyAlignment="1">
      <alignment vertical="center"/>
    </xf>
    <xf numFmtId="165" fontId="27" fillId="0" borderId="5" xfId="25" applyNumberFormat="1" applyFont="1" applyBorder="1" applyAlignment="1">
      <alignment vertical="center"/>
    </xf>
    <xf numFmtId="170" fontId="27" fillId="0" borderId="7" xfId="25" applyNumberFormat="1" applyFont="1" applyBorder="1" applyAlignment="1">
      <alignment vertical="center"/>
    </xf>
    <xf numFmtId="165" fontId="4" fillId="0" borderId="10" xfId="9" applyNumberFormat="1" applyFont="1" applyBorder="1" applyAlignment="1">
      <alignment horizontal="left" vertical="center"/>
    </xf>
    <xf numFmtId="165" fontId="3" fillId="0" borderId="116" xfId="9" applyNumberFormat="1" applyFont="1" applyBorder="1" applyAlignment="1">
      <alignment horizontal="right" vertical="center"/>
    </xf>
    <xf numFmtId="0" fontId="4" fillId="0" borderId="0" xfId="9" applyFont="1" applyBorder="1" applyAlignment="1">
      <alignment vertical="center"/>
    </xf>
    <xf numFmtId="165" fontId="4" fillId="0" borderId="0" xfId="9" applyNumberFormat="1" applyFont="1" applyBorder="1" applyAlignment="1">
      <alignment vertical="center"/>
    </xf>
    <xf numFmtId="165" fontId="3" fillId="0" borderId="0" xfId="9" applyNumberFormat="1" applyFont="1" applyBorder="1" applyAlignment="1">
      <alignment horizontal="right" vertical="center"/>
    </xf>
    <xf numFmtId="0" fontId="23" fillId="3" borderId="9" xfId="9" applyFont="1" applyFill="1" applyBorder="1" applyAlignment="1">
      <alignment horizontal="center" vertical="center"/>
    </xf>
    <xf numFmtId="165" fontId="3" fillId="0" borderId="9" xfId="9" applyNumberFormat="1" applyFont="1" applyBorder="1" applyAlignment="1">
      <alignment horizontal="right" vertical="center"/>
    </xf>
    <xf numFmtId="165" fontId="3" fillId="0" borderId="9" xfId="9" applyNumberFormat="1" applyFont="1" applyBorder="1" applyAlignment="1">
      <alignment vertical="center"/>
    </xf>
    <xf numFmtId="165" fontId="3" fillId="0" borderId="117" xfId="9" applyNumberFormat="1" applyFont="1" applyBorder="1" applyAlignment="1">
      <alignment horizontal="right" vertical="center"/>
    </xf>
    <xf numFmtId="165" fontId="3" fillId="0" borderId="3" xfId="9" applyNumberFormat="1" applyFont="1" applyBorder="1" applyAlignment="1">
      <alignment horizontal="right" vertical="center"/>
    </xf>
    <xf numFmtId="165" fontId="3" fillId="0" borderId="10" xfId="9" applyNumberFormat="1" applyFont="1" applyBorder="1" applyAlignment="1">
      <alignment horizontal="right" vertical="center"/>
    </xf>
    <xf numFmtId="165" fontId="4" fillId="0" borderId="118" xfId="9" applyNumberFormat="1" applyFont="1" applyBorder="1" applyAlignment="1">
      <alignment vertical="center"/>
    </xf>
    <xf numFmtId="0" fontId="11" fillId="0" borderId="0" xfId="9" applyFont="1" applyBorder="1" applyAlignment="1">
      <alignment vertical="center"/>
    </xf>
    <xf numFmtId="0" fontId="19" fillId="0" borderId="68" xfId="9" applyFont="1" applyBorder="1" applyAlignment="1">
      <alignment horizontal="center" vertical="center" wrapText="1"/>
    </xf>
    <xf numFmtId="0" fontId="14" fillId="0" borderId="69" xfId="9" applyFont="1" applyBorder="1" applyAlignment="1">
      <alignment horizontal="center" vertical="center"/>
    </xf>
    <xf numFmtId="0" fontId="14" fillId="0" borderId="70" xfId="9" applyFont="1" applyBorder="1" applyAlignment="1">
      <alignment horizontal="center" vertical="center"/>
    </xf>
    <xf numFmtId="0" fontId="19" fillId="0" borderId="30" xfId="9" applyFont="1" applyBorder="1" applyAlignment="1">
      <alignment horizontal="right" vertical="center"/>
    </xf>
    <xf numFmtId="0" fontId="19" fillId="0" borderId="0" xfId="9" applyFont="1" applyAlignment="1">
      <alignment horizontal="right" vertical="center"/>
    </xf>
    <xf numFmtId="0" fontId="19" fillId="0" borderId="31" xfId="9" applyFont="1" applyBorder="1" applyAlignment="1">
      <alignment horizontal="right" vertical="center"/>
    </xf>
    <xf numFmtId="0" fontId="22" fillId="3" borderId="39" xfId="9" applyFont="1" applyFill="1" applyBorder="1" applyAlignment="1">
      <alignment horizontal="left" vertical="center" wrapText="1"/>
    </xf>
    <xf numFmtId="0" fontId="22" fillId="3" borderId="39" xfId="9" applyFont="1" applyFill="1" applyBorder="1" applyAlignment="1">
      <alignment horizontal="left" vertical="center"/>
    </xf>
    <xf numFmtId="0" fontId="22" fillId="3" borderId="2" xfId="9" applyFont="1" applyFill="1" applyBorder="1" applyAlignment="1">
      <alignment horizontal="center" vertical="center" wrapText="1"/>
    </xf>
    <xf numFmtId="0" fontId="22" fillId="3" borderId="2" xfId="9" applyFont="1" applyFill="1" applyBorder="1" applyAlignment="1">
      <alignment horizontal="center" vertical="center"/>
    </xf>
    <xf numFmtId="0" fontId="22" fillId="3" borderId="29" xfId="9" applyFont="1" applyFill="1" applyBorder="1" applyAlignment="1">
      <alignment horizontal="center" vertical="center"/>
    </xf>
    <xf numFmtId="165" fontId="19" fillId="0" borderId="68" xfId="25" applyNumberFormat="1" applyFont="1" applyBorder="1" applyAlignment="1">
      <alignment horizontal="center" vertical="center" wrapText="1"/>
    </xf>
    <xf numFmtId="165" fontId="19" fillId="0" borderId="69" xfId="25" applyNumberFormat="1" applyFont="1" applyBorder="1" applyAlignment="1">
      <alignment horizontal="center" vertical="center"/>
    </xf>
    <xf numFmtId="165" fontId="19" fillId="0" borderId="70" xfId="25" applyNumberFormat="1" applyFont="1" applyBorder="1" applyAlignment="1">
      <alignment horizontal="center" vertical="center"/>
    </xf>
    <xf numFmtId="0" fontId="19" fillId="0" borderId="30" xfId="25" applyFont="1" applyBorder="1" applyAlignment="1">
      <alignment horizontal="right" vertical="center"/>
    </xf>
    <xf numFmtId="0" fontId="19" fillId="0" borderId="0" xfId="25" applyFont="1" applyAlignment="1">
      <alignment horizontal="right" vertical="center"/>
    </xf>
    <xf numFmtId="0" fontId="19" fillId="0" borderId="31" xfId="25" applyFont="1" applyBorder="1" applyAlignment="1">
      <alignment horizontal="right" vertical="center"/>
    </xf>
    <xf numFmtId="165" fontId="22" fillId="3" borderId="39" xfId="25" applyNumberFormat="1" applyFont="1" applyFill="1" applyBorder="1" applyAlignment="1">
      <alignment horizontal="center" vertical="center" wrapText="1"/>
    </xf>
    <xf numFmtId="165" fontId="22" fillId="3" borderId="39" xfId="25" applyNumberFormat="1" applyFont="1" applyFill="1" applyBorder="1" applyAlignment="1">
      <alignment horizontal="center" vertical="center"/>
    </xf>
    <xf numFmtId="0" fontId="22" fillId="3" borderId="2" xfId="25" applyFont="1" applyFill="1" applyBorder="1" applyAlignment="1">
      <alignment horizontal="center" vertical="center" wrapText="1"/>
    </xf>
    <xf numFmtId="0" fontId="22" fillId="3" borderId="29" xfId="25" applyFont="1" applyFill="1" applyBorder="1" applyAlignment="1">
      <alignment horizontal="center" vertical="center" wrapText="1"/>
    </xf>
    <xf numFmtId="0" fontId="20" fillId="0" borderId="68" xfId="25" applyFont="1" applyBorder="1" applyAlignment="1">
      <alignment horizontal="center" vertical="center" wrapText="1"/>
    </xf>
    <xf numFmtId="0" fontId="20" fillId="0" borderId="69" xfId="25" applyFont="1" applyBorder="1" applyAlignment="1">
      <alignment horizontal="center" vertical="center"/>
    </xf>
    <xf numFmtId="0" fontId="20" fillId="0" borderId="70" xfId="25" applyFont="1" applyBorder="1" applyAlignment="1">
      <alignment horizontal="center" vertical="center"/>
    </xf>
    <xf numFmtId="0" fontId="19" fillId="0" borderId="68" xfId="25" applyFont="1" applyBorder="1" applyAlignment="1">
      <alignment horizontal="center" vertical="center" wrapText="1"/>
    </xf>
    <xf numFmtId="0" fontId="19" fillId="0" borderId="69" xfId="25" applyFont="1" applyBorder="1" applyAlignment="1">
      <alignment horizontal="center" vertical="center" wrapText="1"/>
    </xf>
    <xf numFmtId="0" fontId="19" fillId="0" borderId="70" xfId="25" applyFont="1" applyBorder="1" applyAlignment="1">
      <alignment horizontal="center" vertical="center" wrapText="1"/>
    </xf>
    <xf numFmtId="0" fontId="22" fillId="3" borderId="39" xfId="25" applyFont="1" applyFill="1" applyBorder="1" applyAlignment="1">
      <alignment horizontal="left" vertical="center"/>
    </xf>
    <xf numFmtId="0" fontId="22" fillId="3" borderId="2" xfId="25" applyFont="1" applyFill="1" applyBorder="1" applyAlignment="1">
      <alignment horizontal="center" vertical="center"/>
    </xf>
    <xf numFmtId="0" fontId="22" fillId="3" borderId="9" xfId="25" applyFont="1" applyFill="1" applyBorder="1" applyAlignment="1">
      <alignment horizontal="center" vertical="center" wrapText="1"/>
    </xf>
    <xf numFmtId="0" fontId="22" fillId="3" borderId="1" xfId="25" applyFont="1" applyFill="1" applyBorder="1" applyAlignment="1">
      <alignment horizontal="center" vertical="center"/>
    </xf>
    <xf numFmtId="0" fontId="22" fillId="3" borderId="29" xfId="25" applyFont="1" applyFill="1" applyBorder="1" applyAlignment="1">
      <alignment horizontal="center" vertical="center"/>
    </xf>
    <xf numFmtId="0" fontId="23" fillId="3" borderId="45" xfId="25" applyFont="1" applyFill="1" applyBorder="1" applyAlignment="1">
      <alignment horizontal="left" vertical="center"/>
    </xf>
    <xf numFmtId="0" fontId="23" fillId="3" borderId="41" xfId="25" applyFont="1" applyFill="1" applyBorder="1" applyAlignment="1">
      <alignment horizontal="left" vertical="center"/>
    </xf>
    <xf numFmtId="0" fontId="23" fillId="3" borderId="2" xfId="25" applyFont="1" applyFill="1" applyBorder="1" applyAlignment="1">
      <alignment horizontal="center" vertical="center"/>
    </xf>
    <xf numFmtId="0" fontId="23" fillId="3" borderId="3" xfId="25" applyFont="1" applyFill="1" applyBorder="1" applyAlignment="1">
      <alignment horizontal="center" vertical="center"/>
    </xf>
    <xf numFmtId="0" fontId="23" fillId="3" borderId="40" xfId="25" applyFont="1" applyFill="1" applyBorder="1" applyAlignment="1">
      <alignment horizontal="center" vertical="center"/>
    </xf>
    <xf numFmtId="0" fontId="23" fillId="3" borderId="9" xfId="25" applyFont="1" applyFill="1" applyBorder="1" applyAlignment="1">
      <alignment horizontal="center" vertical="center"/>
    </xf>
    <xf numFmtId="0" fontId="23" fillId="3" borderId="1" xfId="25" applyFont="1" applyFill="1" applyBorder="1" applyAlignment="1">
      <alignment horizontal="center" vertical="center"/>
    </xf>
    <xf numFmtId="0" fontId="14" fillId="0" borderId="68" xfId="25" applyFont="1" applyBorder="1" applyAlignment="1">
      <alignment horizontal="center" vertical="center"/>
    </xf>
    <xf numFmtId="0" fontId="14" fillId="0" borderId="69" xfId="25" applyFont="1" applyBorder="1" applyAlignment="1">
      <alignment horizontal="center" vertical="center"/>
    </xf>
    <xf numFmtId="0" fontId="14" fillId="0" borderId="70" xfId="25" applyFont="1" applyBorder="1" applyAlignment="1">
      <alignment horizontal="center" vertical="center"/>
    </xf>
    <xf numFmtId="165" fontId="14" fillId="0" borderId="79" xfId="25" applyNumberFormat="1" applyFont="1" applyBorder="1" applyAlignment="1">
      <alignment horizontal="right" vertical="center"/>
    </xf>
    <xf numFmtId="165" fontId="14" fillId="0" borderId="8" xfId="25" applyNumberFormat="1" applyFont="1" applyBorder="1" applyAlignment="1">
      <alignment horizontal="right" vertical="center"/>
    </xf>
    <xf numFmtId="165" fontId="14" fillId="0" borderId="42" xfId="25" applyNumberFormat="1" applyFont="1" applyBorder="1" applyAlignment="1">
      <alignment horizontal="right" vertical="center"/>
    </xf>
    <xf numFmtId="0" fontId="23" fillId="3" borderId="98" xfId="25" applyFont="1" applyFill="1" applyBorder="1" applyAlignment="1">
      <alignment horizontal="left" vertical="center"/>
    </xf>
    <xf numFmtId="0" fontId="23" fillId="3" borderId="79" xfId="25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82" xfId="25" applyFont="1" applyBorder="1" applyAlignment="1">
      <alignment horizontal="left" vertical="center"/>
    </xf>
    <xf numFmtId="0" fontId="3" fillId="0" borderId="78" xfId="25" applyFont="1" applyBorder="1" applyAlignment="1">
      <alignment horizontal="left" vertical="center"/>
    </xf>
    <xf numFmtId="0" fontId="3" fillId="0" borderId="75" xfId="25" applyFont="1" applyBorder="1" applyAlignment="1">
      <alignment horizontal="left" vertical="center"/>
    </xf>
    <xf numFmtId="165" fontId="27" fillId="0" borderId="10" xfId="25" applyNumberFormat="1" applyFont="1" applyBorder="1" applyAlignment="1">
      <alignment horizontal="center"/>
    </xf>
    <xf numFmtId="165" fontId="27" fillId="0" borderId="0" xfId="25" applyNumberFormat="1" applyFont="1" applyBorder="1" applyAlignment="1">
      <alignment horizontal="center"/>
    </xf>
    <xf numFmtId="0" fontId="3" fillId="0" borderId="79" xfId="25" applyFont="1" applyBorder="1" applyAlignment="1">
      <alignment horizontal="left" vertical="center"/>
    </xf>
    <xf numFmtId="0" fontId="3" fillId="0" borderId="8" xfId="25" applyFont="1" applyBorder="1" applyAlignment="1">
      <alignment horizontal="left" vertical="center"/>
    </xf>
    <xf numFmtId="0" fontId="3" fillId="0" borderId="7" xfId="25" applyFont="1" applyBorder="1" applyAlignment="1">
      <alignment horizontal="left" vertical="center"/>
    </xf>
    <xf numFmtId="165" fontId="27" fillId="0" borderId="5" xfId="25" applyNumberFormat="1" applyFont="1" applyBorder="1" applyAlignment="1">
      <alignment horizontal="center"/>
    </xf>
    <xf numFmtId="165" fontId="27" fillId="0" borderId="8" xfId="25" applyNumberFormat="1" applyFont="1" applyBorder="1" applyAlignment="1">
      <alignment horizontal="center"/>
    </xf>
    <xf numFmtId="0" fontId="3" fillId="0" borderId="114" xfId="25" applyFont="1" applyBorder="1" applyAlignment="1">
      <alignment horizontal="left" vertical="center"/>
    </xf>
    <xf numFmtId="0" fontId="3" fillId="0" borderId="15" xfId="25" applyFont="1" applyBorder="1" applyAlignment="1">
      <alignment horizontal="left" vertical="center"/>
    </xf>
    <xf numFmtId="0" fontId="3" fillId="0" borderId="115" xfId="25" applyFont="1" applyBorder="1" applyAlignment="1">
      <alignment horizontal="left" vertical="center"/>
    </xf>
    <xf numFmtId="0" fontId="3" fillId="0" borderId="30" xfId="25" applyFont="1" applyBorder="1" applyAlignment="1">
      <alignment horizontal="left" vertical="center"/>
    </xf>
    <xf numFmtId="0" fontId="3" fillId="0" borderId="0" xfId="25" applyFont="1" applyBorder="1" applyAlignment="1">
      <alignment horizontal="left" vertical="center"/>
    </xf>
    <xf numFmtId="0" fontId="3" fillId="0" borderId="6" xfId="25" applyFont="1" applyBorder="1" applyAlignment="1">
      <alignment horizontal="left" vertical="center"/>
    </xf>
    <xf numFmtId="165" fontId="4" fillId="0" borderId="10" xfId="25" applyNumberFormat="1" applyFont="1" applyBorder="1" applyAlignment="1">
      <alignment horizontal="center"/>
    </xf>
    <xf numFmtId="165" fontId="4" fillId="0" borderId="0" xfId="25" applyNumberFormat="1" applyFont="1" applyBorder="1" applyAlignment="1">
      <alignment horizontal="center"/>
    </xf>
    <xf numFmtId="0" fontId="23" fillId="3" borderId="39" xfId="25" applyFont="1" applyFill="1" applyBorder="1" applyAlignment="1">
      <alignment horizontal="left" vertical="center" wrapText="1"/>
    </xf>
    <xf numFmtId="0" fontId="23" fillId="3" borderId="2" xfId="25" applyFont="1" applyFill="1" applyBorder="1" applyAlignment="1">
      <alignment horizontal="left" vertical="center" wrapText="1"/>
    </xf>
    <xf numFmtId="0" fontId="23" fillId="3" borderId="29" xfId="25" applyFont="1" applyFill="1" applyBorder="1" applyAlignment="1">
      <alignment horizontal="center" vertical="center"/>
    </xf>
    <xf numFmtId="165" fontId="23" fillId="3" borderId="2" xfId="25" applyNumberFormat="1" applyFont="1" applyFill="1" applyBorder="1" applyAlignment="1">
      <alignment horizontal="center" vertical="center" wrapText="1"/>
    </xf>
    <xf numFmtId="165" fontId="23" fillId="3" borderId="29" xfId="25" applyNumberFormat="1" applyFont="1" applyFill="1" applyBorder="1" applyAlignment="1">
      <alignment horizontal="center" vertical="center" wrapText="1"/>
    </xf>
    <xf numFmtId="0" fontId="3" fillId="2" borderId="74" xfId="25" applyFont="1" applyFill="1" applyBorder="1" applyAlignment="1">
      <alignment horizontal="left" vertical="center"/>
    </xf>
    <xf numFmtId="0" fontId="3" fillId="2" borderId="3" xfId="25" applyFont="1" applyFill="1" applyBorder="1" applyAlignment="1">
      <alignment horizontal="left" vertical="center"/>
    </xf>
    <xf numFmtId="0" fontId="3" fillId="2" borderId="1" xfId="25" applyFont="1" applyFill="1" applyBorder="1" applyAlignment="1">
      <alignment horizontal="left" vertical="center"/>
    </xf>
    <xf numFmtId="49" fontId="3" fillId="2" borderId="9" xfId="25" applyNumberFormat="1" applyFont="1" applyFill="1" applyBorder="1" applyAlignment="1">
      <alignment horizontal="center" vertical="center"/>
    </xf>
    <xf numFmtId="49" fontId="3" fillId="2" borderId="3" xfId="25" applyNumberFormat="1" applyFont="1" applyFill="1" applyBorder="1" applyAlignment="1">
      <alignment horizontal="center" vertical="center"/>
    </xf>
    <xf numFmtId="49" fontId="3" fillId="2" borderId="1" xfId="25" applyNumberFormat="1" applyFont="1" applyFill="1" applyBorder="1" applyAlignment="1">
      <alignment horizontal="center" vertical="center"/>
    </xf>
    <xf numFmtId="0" fontId="3" fillId="2" borderId="9" xfId="25" applyFont="1" applyFill="1" applyBorder="1" applyAlignment="1">
      <alignment horizontal="center" vertical="center"/>
    </xf>
    <xf numFmtId="0" fontId="3" fillId="2" borderId="3" xfId="25" applyFont="1" applyFill="1" applyBorder="1" applyAlignment="1">
      <alignment horizontal="center" vertical="center"/>
    </xf>
    <xf numFmtId="0" fontId="3" fillId="2" borderId="40" xfId="25" applyFont="1" applyFill="1" applyBorder="1" applyAlignment="1">
      <alignment horizontal="center" vertical="center"/>
    </xf>
    <xf numFmtId="0" fontId="19" fillId="0" borderId="69" xfId="25" applyFont="1" applyBorder="1" applyAlignment="1">
      <alignment horizontal="center" vertical="center"/>
    </xf>
    <xf numFmtId="0" fontId="19" fillId="0" borderId="70" xfId="25" applyFont="1" applyBorder="1" applyAlignment="1">
      <alignment horizontal="center" vertical="center"/>
    </xf>
    <xf numFmtId="165" fontId="19" fillId="0" borderId="30" xfId="25" applyNumberFormat="1" applyFont="1" applyBorder="1" applyAlignment="1">
      <alignment horizontal="right" vertical="center"/>
    </xf>
    <xf numFmtId="165" fontId="19" fillId="0" borderId="0" xfId="25" applyNumberFormat="1" applyFont="1" applyAlignment="1">
      <alignment horizontal="right" vertical="center"/>
    </xf>
    <xf numFmtId="165" fontId="19" fillId="0" borderId="31" xfId="25" applyNumberFormat="1" applyFont="1" applyBorder="1" applyAlignment="1">
      <alignment horizontal="right" vertical="center"/>
    </xf>
    <xf numFmtId="0" fontId="23" fillId="3" borderId="2" xfId="25" applyFont="1" applyFill="1" applyBorder="1" applyAlignment="1">
      <alignment horizontal="center" vertical="center" wrapText="1"/>
    </xf>
    <xf numFmtId="0" fontId="23" fillId="3" borderId="29" xfId="25" applyFont="1" applyFill="1" applyBorder="1" applyAlignment="1">
      <alignment horizontal="center" vertical="center" wrapText="1"/>
    </xf>
    <xf numFmtId="170" fontId="27" fillId="0" borderId="5" xfId="25" applyNumberFormat="1" applyFont="1" applyBorder="1" applyAlignment="1">
      <alignment horizontal="center"/>
    </xf>
    <xf numFmtId="170" fontId="27" fillId="0" borderId="8" xfId="25" applyNumberFormat="1" applyFont="1" applyBorder="1" applyAlignment="1">
      <alignment horizontal="center"/>
    </xf>
    <xf numFmtId="170" fontId="27" fillId="0" borderId="7" xfId="25" applyNumberFormat="1" applyFont="1" applyBorder="1" applyAlignment="1">
      <alignment horizontal="center"/>
    </xf>
    <xf numFmtId="170" fontId="27" fillId="0" borderId="10" xfId="25" applyNumberFormat="1" applyFont="1" applyBorder="1" applyAlignment="1">
      <alignment horizontal="center"/>
    </xf>
    <xf numFmtId="170" fontId="27" fillId="0" borderId="0" xfId="25" applyNumberFormat="1" applyFont="1" applyBorder="1" applyAlignment="1">
      <alignment horizontal="center"/>
    </xf>
    <xf numFmtId="170" fontId="27" fillId="0" borderId="6" xfId="25" applyNumberFormat="1" applyFont="1" applyBorder="1" applyAlignment="1">
      <alignment horizontal="center"/>
    </xf>
    <xf numFmtId="170" fontId="4" fillId="0" borderId="10" xfId="25" applyNumberFormat="1" applyFont="1" applyBorder="1" applyAlignment="1">
      <alignment horizontal="center"/>
    </xf>
    <xf numFmtId="170" fontId="4" fillId="0" borderId="0" xfId="25" applyNumberFormat="1" applyFont="1" applyBorder="1" applyAlignment="1">
      <alignment horizontal="center"/>
    </xf>
    <xf numFmtId="170" fontId="4" fillId="0" borderId="6" xfId="25" applyNumberFormat="1" applyFont="1" applyBorder="1" applyAlignment="1">
      <alignment horizontal="center"/>
    </xf>
    <xf numFmtId="170" fontId="4" fillId="0" borderId="10" xfId="25" applyNumberFormat="1" applyFont="1" applyBorder="1" applyAlignment="1">
      <alignment horizontal="center" vertical="center"/>
    </xf>
    <xf numFmtId="170" fontId="4" fillId="0" borderId="0" xfId="25" applyNumberFormat="1" applyFont="1" applyBorder="1" applyAlignment="1">
      <alignment horizontal="center" vertical="center"/>
    </xf>
    <xf numFmtId="170" fontId="4" fillId="0" borderId="6" xfId="25" applyNumberFormat="1" applyFont="1" applyBorder="1" applyAlignment="1">
      <alignment horizontal="center" vertical="center"/>
    </xf>
    <xf numFmtId="165" fontId="4" fillId="0" borderId="10" xfId="25" applyNumberFormat="1" applyFont="1" applyBorder="1" applyAlignment="1">
      <alignment horizontal="center" vertical="center"/>
    </xf>
    <xf numFmtId="165" fontId="4" fillId="0" borderId="0" xfId="25" applyNumberFormat="1" applyFont="1" applyBorder="1" applyAlignment="1">
      <alignment horizontal="center" vertical="center"/>
    </xf>
    <xf numFmtId="170" fontId="4" fillId="0" borderId="55" xfId="25" applyNumberFormat="1" applyFont="1" applyBorder="1" applyAlignment="1">
      <alignment horizontal="center" vertical="center"/>
    </xf>
    <xf numFmtId="170" fontId="4" fillId="0" borderId="11" xfId="25" applyNumberFormat="1" applyFont="1" applyBorder="1" applyAlignment="1">
      <alignment horizontal="center" vertical="center"/>
    </xf>
    <xf numFmtId="170" fontId="4" fillId="0" borderId="12" xfId="25" applyNumberFormat="1" applyFont="1" applyBorder="1" applyAlignment="1">
      <alignment horizontal="center" vertical="center"/>
    </xf>
    <xf numFmtId="165" fontId="4" fillId="0" borderId="55" xfId="25" applyNumberFormat="1" applyFont="1" applyBorder="1" applyAlignment="1">
      <alignment horizontal="center" vertical="center"/>
    </xf>
    <xf numFmtId="165" fontId="4" fillId="0" borderId="11" xfId="25" applyNumberFormat="1" applyFont="1" applyBorder="1" applyAlignment="1">
      <alignment horizontal="center" vertical="center"/>
    </xf>
    <xf numFmtId="165" fontId="23" fillId="3" borderId="2" xfId="19" applyNumberFormat="1" applyFont="1" applyFill="1" applyBorder="1" applyAlignment="1">
      <alignment horizontal="center" vertical="center"/>
    </xf>
    <xf numFmtId="0" fontId="14" fillId="0" borderId="30" xfId="19" applyFont="1" applyBorder="1" applyAlignment="1">
      <alignment horizontal="center" vertical="center"/>
    </xf>
    <xf numFmtId="0" fontId="14" fillId="0" borderId="0" xfId="19" applyFont="1" applyBorder="1" applyAlignment="1">
      <alignment horizontal="center" vertical="center"/>
    </xf>
    <xf numFmtId="0" fontId="14" fillId="0" borderId="79" xfId="9" applyFont="1" applyBorder="1" applyAlignment="1">
      <alignment horizontal="right" vertical="center"/>
    </xf>
    <xf numFmtId="0" fontId="14" fillId="0" borderId="8" xfId="9" applyFont="1" applyBorder="1" applyAlignment="1">
      <alignment horizontal="right" vertical="center"/>
    </xf>
    <xf numFmtId="0" fontId="23" fillId="3" borderId="2" xfId="19" applyFont="1" applyFill="1" applyBorder="1" applyAlignment="1">
      <alignment horizontal="left" vertical="center" wrapText="1"/>
    </xf>
    <xf numFmtId="0" fontId="3" fillId="0" borderId="74" xfId="9" applyFont="1" applyBorder="1" applyAlignment="1">
      <alignment vertical="center"/>
    </xf>
    <xf numFmtId="0" fontId="3" fillId="0" borderId="1" xfId="9" applyFont="1" applyBorder="1" applyAlignment="1">
      <alignment vertical="center"/>
    </xf>
    <xf numFmtId="0" fontId="4" fillId="0" borderId="45" xfId="9" applyFont="1" applyBorder="1" applyAlignment="1">
      <alignment horizontal="left" vertical="center" wrapText="1"/>
    </xf>
    <xf numFmtId="0" fontId="4" fillId="0" borderId="41" xfId="9" applyFont="1" applyBorder="1" applyAlignment="1">
      <alignment horizontal="left" vertical="center"/>
    </xf>
    <xf numFmtId="0" fontId="23" fillId="3" borderId="2" xfId="9" applyFont="1" applyFill="1" applyBorder="1" applyAlignment="1">
      <alignment horizontal="center" vertical="center"/>
    </xf>
    <xf numFmtId="0" fontId="4" fillId="0" borderId="60" xfId="9" applyFont="1" applyBorder="1" applyAlignment="1">
      <alignment horizontal="left" vertical="center"/>
    </xf>
    <xf numFmtId="0" fontId="4" fillId="0" borderId="32" xfId="9" applyFont="1" applyBorder="1" applyAlignment="1">
      <alignment horizontal="left" vertical="center"/>
    </xf>
    <xf numFmtId="0" fontId="4" fillId="0" borderId="45" xfId="9" applyFont="1" applyBorder="1" applyAlignment="1">
      <alignment horizontal="left" vertical="center"/>
    </xf>
    <xf numFmtId="165" fontId="4" fillId="0" borderId="45" xfId="9" applyNumberFormat="1" applyFont="1" applyBorder="1" applyAlignment="1">
      <alignment horizontal="left" vertical="center" wrapText="1"/>
    </xf>
    <xf numFmtId="165" fontId="4" fillId="0" borderId="32" xfId="9" applyNumberFormat="1" applyFont="1" applyBorder="1" applyAlignment="1">
      <alignment horizontal="left" vertical="center"/>
    </xf>
    <xf numFmtId="165" fontId="4" fillId="0" borderId="41" xfId="9" applyNumberFormat="1" applyFont="1" applyBorder="1" applyAlignment="1">
      <alignment horizontal="left" vertical="center"/>
    </xf>
    <xf numFmtId="0" fontId="14" fillId="0" borderId="79" xfId="9" applyFont="1" applyBorder="1" applyAlignment="1">
      <alignment horizontal="right"/>
    </xf>
    <xf numFmtId="0" fontId="14" fillId="0" borderId="8" xfId="9" applyFont="1" applyBorder="1" applyAlignment="1">
      <alignment horizontal="right"/>
    </xf>
    <xf numFmtId="0" fontId="14" fillId="0" borderId="30" xfId="9" applyFont="1" applyBorder="1" applyAlignment="1">
      <alignment horizontal="center" vertical="center"/>
    </xf>
    <xf numFmtId="0" fontId="14" fillId="0" borderId="0" xfId="9" applyFont="1" applyAlignment="1">
      <alignment horizontal="center" vertical="center"/>
    </xf>
    <xf numFmtId="0" fontId="23" fillId="3" borderId="9" xfId="9" applyFont="1" applyFill="1" applyBorder="1" applyAlignment="1">
      <alignment horizontal="center" vertical="center"/>
    </xf>
    <xf numFmtId="0" fontId="4" fillId="0" borderId="30" xfId="9" applyFont="1" applyBorder="1" applyAlignment="1">
      <alignment horizontal="left" vertical="center"/>
    </xf>
    <xf numFmtId="0" fontId="23" fillId="3" borderId="39" xfId="9" applyFont="1" applyFill="1" applyBorder="1" applyAlignment="1">
      <alignment horizontal="left" vertical="center"/>
    </xf>
    <xf numFmtId="0" fontId="23" fillId="3" borderId="2" xfId="9" applyFont="1" applyFill="1" applyBorder="1" applyAlignment="1">
      <alignment horizontal="left" vertical="center"/>
    </xf>
    <xf numFmtId="1" fontId="23" fillId="3" borderId="2" xfId="9" applyNumberFormat="1" applyFont="1" applyFill="1" applyBorder="1" applyAlignment="1">
      <alignment horizontal="center" vertical="center"/>
    </xf>
    <xf numFmtId="49" fontId="4" fillId="0" borderId="54" xfId="9" applyNumberFormat="1" applyFont="1" applyBorder="1" applyAlignment="1">
      <alignment horizontal="center" vertical="center"/>
    </xf>
    <xf numFmtId="49" fontId="4" fillId="0" borderId="20" xfId="9" applyNumberFormat="1" applyFont="1" applyBorder="1" applyAlignment="1">
      <alignment horizontal="center" vertical="center"/>
    </xf>
    <xf numFmtId="49" fontId="4" fillId="0" borderId="4" xfId="9" applyNumberFormat="1" applyFont="1" applyBorder="1" applyAlignment="1">
      <alignment horizontal="center" vertical="center"/>
    </xf>
    <xf numFmtId="49" fontId="4" fillId="0" borderId="55" xfId="9" applyNumberFormat="1" applyFont="1" applyBorder="1" applyAlignment="1">
      <alignment horizontal="center" vertical="center" wrapText="1"/>
    </xf>
    <xf numFmtId="49" fontId="4" fillId="0" borderId="10" xfId="9" applyNumberFormat="1" applyFont="1" applyBorder="1" applyAlignment="1">
      <alignment horizontal="center" vertical="center" wrapText="1"/>
    </xf>
    <xf numFmtId="49" fontId="4" fillId="0" borderId="5" xfId="9" applyNumberFormat="1" applyFont="1" applyBorder="1" applyAlignment="1">
      <alignment horizontal="center" vertical="center" wrapText="1"/>
    </xf>
    <xf numFmtId="165" fontId="4" fillId="0" borderId="11" xfId="9" applyNumberFormat="1" applyFont="1" applyBorder="1" applyAlignment="1">
      <alignment horizontal="center" vertical="center"/>
    </xf>
    <xf numFmtId="165" fontId="4" fillId="0" borderId="0" xfId="9" applyNumberFormat="1" applyFont="1" applyAlignment="1">
      <alignment horizontal="center" vertical="center"/>
    </xf>
    <xf numFmtId="165" fontId="4" fillId="0" borderId="8" xfId="9" applyNumberFormat="1" applyFont="1" applyBorder="1" applyAlignment="1">
      <alignment horizontal="center" vertical="center"/>
    </xf>
    <xf numFmtId="0" fontId="14" fillId="0" borderId="30" xfId="16" applyFont="1" applyBorder="1" applyAlignment="1">
      <alignment horizontal="center" vertical="center"/>
    </xf>
    <xf numFmtId="0" fontId="14" fillId="0" borderId="0" xfId="16" applyFont="1" applyAlignment="1">
      <alignment horizontal="center" vertical="center"/>
    </xf>
    <xf numFmtId="0" fontId="12" fillId="0" borderId="79" xfId="16" applyFont="1" applyBorder="1" applyAlignment="1">
      <alignment horizontal="right" vertical="center"/>
    </xf>
    <xf numFmtId="0" fontId="12" fillId="0" borderId="8" xfId="16" applyFont="1" applyBorder="1" applyAlignment="1">
      <alignment horizontal="right" vertical="center"/>
    </xf>
    <xf numFmtId="0" fontId="12" fillId="0" borderId="0" xfId="16" applyFont="1" applyAlignment="1">
      <alignment horizontal="right" vertical="center"/>
    </xf>
    <xf numFmtId="165" fontId="4" fillId="0" borderId="54" xfId="9" applyNumberFormat="1" applyFont="1" applyBorder="1" applyAlignment="1">
      <alignment horizontal="center" vertical="center"/>
    </xf>
    <xf numFmtId="165" fontId="4" fillId="0" borderId="20" xfId="9" applyNumberFormat="1" applyFont="1" applyBorder="1" applyAlignment="1">
      <alignment horizontal="center" vertical="center"/>
    </xf>
    <xf numFmtId="165" fontId="4" fillId="0" borderId="4" xfId="9" applyNumberFormat="1" applyFont="1" applyBorder="1" applyAlignment="1">
      <alignment horizontal="center" vertical="center"/>
    </xf>
    <xf numFmtId="49" fontId="4" fillId="0" borderId="54" xfId="9" applyNumberFormat="1" applyFont="1" applyBorder="1" applyAlignment="1">
      <alignment horizontal="center" vertical="center" wrapText="1"/>
    </xf>
    <xf numFmtId="49" fontId="4" fillId="0" borderId="20" xfId="9" applyNumberFormat="1" applyFont="1" applyBorder="1" applyAlignment="1">
      <alignment horizontal="center" vertical="center" wrapText="1"/>
    </xf>
    <xf numFmtId="49" fontId="4" fillId="0" borderId="4" xfId="9" applyNumberFormat="1" applyFont="1" applyBorder="1" applyAlignment="1">
      <alignment horizontal="center" vertical="center" wrapText="1"/>
    </xf>
    <xf numFmtId="0" fontId="4" fillId="0" borderId="54" xfId="9" applyFont="1" applyBorder="1" applyAlignment="1">
      <alignment horizontal="center" vertical="center" wrapText="1"/>
    </xf>
    <xf numFmtId="0" fontId="4" fillId="0" borderId="20" xfId="9" applyFont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center" wrapText="1"/>
    </xf>
    <xf numFmtId="0" fontId="23" fillId="3" borderId="45" xfId="19" applyFont="1" applyFill="1" applyBorder="1" applyAlignment="1">
      <alignment horizontal="left" vertical="center" wrapText="1"/>
    </xf>
    <xf numFmtId="0" fontId="23" fillId="3" borderId="41" xfId="19" applyFont="1" applyFill="1" applyBorder="1" applyAlignment="1">
      <alignment horizontal="left" vertical="center" wrapText="1"/>
    </xf>
    <xf numFmtId="0" fontId="23" fillId="3" borderId="54" xfId="19" applyFont="1" applyFill="1" applyBorder="1" applyAlignment="1">
      <alignment horizontal="center" vertical="center"/>
    </xf>
    <xf numFmtId="0" fontId="23" fillId="3" borderId="4" xfId="19" applyFont="1" applyFill="1" applyBorder="1" applyAlignment="1">
      <alignment horizontal="center" vertical="center"/>
    </xf>
    <xf numFmtId="1" fontId="23" fillId="3" borderId="3" xfId="9" applyNumberFormat="1" applyFont="1" applyFill="1" applyBorder="1" applyAlignment="1">
      <alignment horizontal="center" vertical="center"/>
    </xf>
    <xf numFmtId="1" fontId="23" fillId="3" borderId="11" xfId="9" applyNumberFormat="1" applyFont="1" applyFill="1" applyBorder="1" applyAlignment="1">
      <alignment horizontal="center" vertical="center"/>
    </xf>
    <xf numFmtId="0" fontId="3" fillId="2" borderId="74" xfId="25" quotePrefix="1" applyFont="1" applyFill="1" applyBorder="1" applyAlignment="1">
      <alignment horizontal="left" vertical="center"/>
    </xf>
    <xf numFmtId="0" fontId="3" fillId="2" borderId="3" xfId="25" quotePrefix="1" applyFont="1" applyFill="1" applyBorder="1" applyAlignment="1">
      <alignment horizontal="left" vertical="center"/>
    </xf>
    <xf numFmtId="0" fontId="3" fillId="2" borderId="80" xfId="25" quotePrefix="1" applyFont="1" applyFill="1" applyBorder="1" applyAlignment="1">
      <alignment horizontal="left" vertical="center"/>
    </xf>
    <xf numFmtId="0" fontId="3" fillId="2" borderId="19" xfId="25" quotePrefix="1" applyFont="1" applyFill="1" applyBorder="1" applyAlignment="1">
      <alignment horizontal="left" vertical="center"/>
    </xf>
    <xf numFmtId="165" fontId="3" fillId="2" borderId="74" xfId="9" applyNumberFormat="1" applyFont="1" applyFill="1" applyBorder="1" applyAlignment="1">
      <alignment horizontal="left" vertical="center"/>
    </xf>
    <xf numFmtId="165" fontId="3" fillId="2" borderId="3" xfId="9" applyNumberFormat="1" applyFont="1" applyFill="1" applyBorder="1" applyAlignment="1">
      <alignment horizontal="left" vertical="center"/>
    </xf>
    <xf numFmtId="49" fontId="4" fillId="0" borderId="54" xfId="9" applyNumberFormat="1" applyFont="1" applyBorder="1" applyAlignment="1">
      <alignment vertical="center" wrapText="1"/>
    </xf>
    <xf numFmtId="49" fontId="4" fillId="0" borderId="4" xfId="9" applyNumberFormat="1" applyFont="1" applyBorder="1" applyAlignment="1">
      <alignment vertical="center" wrapText="1"/>
    </xf>
    <xf numFmtId="165" fontId="4" fillId="0" borderId="12" xfId="9" applyNumberFormat="1" applyFont="1" applyBorder="1" applyAlignment="1">
      <alignment horizontal="left" vertical="center"/>
    </xf>
    <xf numFmtId="165" fontId="4" fillId="0" borderId="7" xfId="9" applyNumberFormat="1" applyFont="1" applyBorder="1" applyAlignment="1">
      <alignment horizontal="left" vertical="center"/>
    </xf>
    <xf numFmtId="165" fontId="4" fillId="0" borderId="54" xfId="9" applyNumberFormat="1" applyFont="1" applyBorder="1" applyAlignment="1">
      <alignment horizontal="left" vertical="center"/>
    </xf>
    <xf numFmtId="165" fontId="4" fillId="0" borderId="20" xfId="9" applyNumberFormat="1" applyFont="1" applyBorder="1" applyAlignment="1">
      <alignment horizontal="left" vertical="center"/>
    </xf>
    <xf numFmtId="165" fontId="4" fillId="0" borderId="4" xfId="9" applyNumberFormat="1" applyFont="1" applyBorder="1" applyAlignment="1">
      <alignment horizontal="left" vertical="center"/>
    </xf>
    <xf numFmtId="49" fontId="4" fillId="0" borderId="20" xfId="9" applyNumberFormat="1" applyFont="1" applyBorder="1" applyAlignment="1">
      <alignment vertical="center" wrapText="1"/>
    </xf>
    <xf numFmtId="49" fontId="4" fillId="0" borderId="2" xfId="9" applyNumberFormat="1" applyFont="1" applyBorder="1" applyAlignment="1">
      <alignment horizontal="left" vertical="center"/>
    </xf>
    <xf numFmtId="49" fontId="4" fillId="0" borderId="2" xfId="9" applyNumberFormat="1" applyFont="1" applyBorder="1" applyAlignment="1">
      <alignment horizontal="center" vertical="center" wrapText="1"/>
    </xf>
    <xf numFmtId="165" fontId="4" fillId="0" borderId="2" xfId="9" applyNumberFormat="1" applyFont="1" applyBorder="1" applyAlignment="1">
      <alignment horizontal="center" vertical="center"/>
    </xf>
    <xf numFmtId="49" fontId="4" fillId="0" borderId="20" xfId="9" applyNumberFormat="1" applyFont="1" applyBorder="1" applyAlignment="1">
      <alignment horizontal="left" vertical="center"/>
    </xf>
    <xf numFmtId="49" fontId="4" fillId="0" borderId="4" xfId="9" applyNumberFormat="1" applyFont="1" applyBorder="1" applyAlignment="1">
      <alignment horizontal="left" vertical="center"/>
    </xf>
    <xf numFmtId="49" fontId="4" fillId="0" borderId="2" xfId="9" applyNumberFormat="1" applyFont="1" applyBorder="1" applyAlignment="1">
      <alignment horizontal="left" vertical="center" wrapText="1"/>
    </xf>
    <xf numFmtId="49" fontId="4" fillId="0" borderId="2" xfId="9" applyNumberFormat="1" applyFont="1" applyBorder="1" applyAlignment="1">
      <alignment vertical="center"/>
    </xf>
    <xf numFmtId="49" fontId="4" fillId="0" borderId="54" xfId="9" applyNumberFormat="1" applyFont="1" applyBorder="1" applyAlignment="1">
      <alignment horizontal="left" vertical="center"/>
    </xf>
    <xf numFmtId="49" fontId="4" fillId="0" borderId="54" xfId="9" applyNumberFormat="1" applyFont="1" applyBorder="1" applyAlignment="1">
      <alignment horizontal="left" vertical="center" wrapText="1"/>
    </xf>
    <xf numFmtId="49" fontId="4" fillId="0" borderId="4" xfId="9" applyNumberFormat="1" applyFont="1" applyBorder="1" applyAlignment="1">
      <alignment horizontal="left" vertical="center" wrapText="1"/>
    </xf>
    <xf numFmtId="0" fontId="19" fillId="0" borderId="30" xfId="19" applyFont="1" applyBorder="1" applyAlignment="1">
      <alignment horizontal="center" vertical="center"/>
    </xf>
    <xf numFmtId="0" fontId="19" fillId="0" borderId="0" xfId="19" applyFont="1" applyBorder="1" applyAlignment="1">
      <alignment horizontal="center" vertical="center"/>
    </xf>
  </cellXfs>
  <cellStyles count="27">
    <cellStyle name="Excel Built-in Normal" xfId="1" xr:uid="{00000000-0005-0000-0000-000000000000}"/>
    <cellStyle name="Normal" xfId="0" builtinId="0"/>
    <cellStyle name="Normal 11" xfId="2" xr:uid="{00000000-0005-0000-0000-000002000000}"/>
    <cellStyle name="Normal 12" xfId="3" xr:uid="{00000000-0005-0000-0000-000003000000}"/>
    <cellStyle name="Normal 13" xfId="4" xr:uid="{00000000-0005-0000-0000-000004000000}"/>
    <cellStyle name="Normal 14" xfId="5" xr:uid="{00000000-0005-0000-0000-000005000000}"/>
    <cellStyle name="Normal 15" xfId="6" xr:uid="{00000000-0005-0000-0000-000006000000}"/>
    <cellStyle name="Normal 16" xfId="7" xr:uid="{00000000-0005-0000-0000-000007000000}"/>
    <cellStyle name="Normal 19 2" xfId="25" xr:uid="{00000000-0005-0000-0000-000008000000}"/>
    <cellStyle name="Normal 2" xfId="8" xr:uid="{00000000-0005-0000-0000-000009000000}"/>
    <cellStyle name="Normal 2 2" xfId="9" xr:uid="{00000000-0005-0000-0000-00000A000000}"/>
    <cellStyle name="Normal 2 3" xfId="10" xr:uid="{00000000-0005-0000-0000-00000B000000}"/>
    <cellStyle name="Normal 2 4" xfId="11" xr:uid="{00000000-0005-0000-0000-00000C000000}"/>
    <cellStyle name="Normal 2 5" xfId="12" xr:uid="{00000000-0005-0000-0000-00000D000000}"/>
    <cellStyle name="Normal 3" xfId="13" xr:uid="{00000000-0005-0000-0000-00000E000000}"/>
    <cellStyle name="Normal 3 2" xfId="14" xr:uid="{00000000-0005-0000-0000-00000F000000}"/>
    <cellStyle name="Normal 3 2 2" xfId="26" xr:uid="{00000000-0005-0000-0000-000010000000}"/>
    <cellStyle name="Normal 4" xfId="15" xr:uid="{00000000-0005-0000-0000-000011000000}"/>
    <cellStyle name="Normal 4 2" xfId="16" xr:uid="{00000000-0005-0000-0000-000012000000}"/>
    <cellStyle name="Normal 5" xfId="17" xr:uid="{00000000-0005-0000-0000-000013000000}"/>
    <cellStyle name="Normal 6" xfId="18" xr:uid="{00000000-0005-0000-0000-000014000000}"/>
    <cellStyle name="Normal_T308&amp;902" xfId="19" xr:uid="{00000000-0005-0000-0000-000015000000}"/>
    <cellStyle name="Percent 2" xfId="20" xr:uid="{00000000-0005-0000-0000-000016000000}"/>
    <cellStyle name="Percent 3" xfId="21" xr:uid="{00000000-0005-0000-0000-000017000000}"/>
    <cellStyle name="Percent 3 2" xfId="22" xr:uid="{00000000-0005-0000-0000-000018000000}"/>
    <cellStyle name="Percent 4" xfId="23" xr:uid="{00000000-0005-0000-0000-000019000000}"/>
    <cellStyle name="Percent 5" xfId="24" xr:uid="{00000000-0005-0000-0000-00001A000000}"/>
  </cellStyles>
  <dxfs count="0"/>
  <tableStyles count="0" defaultTableStyle="TableStyleMedium9" defaultPivotStyle="PivotStyleLight16"/>
  <colors>
    <mruColors>
      <color rgb="FF0000FF"/>
      <color rgb="FF000099"/>
      <color rgb="FF31869B"/>
      <color rgb="FFFFFFFF"/>
      <color rgb="FFB7DEE8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GB" sz="1100"/>
              <a:t>Ch. 5.1 : Month Wise Pit Head Closing Stock of Raw Coal during 2020-21</a:t>
            </a:r>
          </a:p>
        </c:rich>
      </c:tx>
      <c:layout>
        <c:manualLayout>
          <c:xMode val="edge"/>
          <c:yMode val="edge"/>
          <c:x val="0.15962981691508743"/>
          <c:y val="4.072386924788763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176550196850396E-2"/>
          <c:y val="0.15561255144311781"/>
          <c:w val="0.88596266999000051"/>
          <c:h val="0.719650480436933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5.1 &amp; 2del'!$B$62</c:f>
              <c:strCache>
                <c:ptCount val="1"/>
                <c:pt idx="0">
                  <c:v>Raw Coal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0"/>
                    <a:lumOff val="100000"/>
                  </a:schemeClr>
                </a:gs>
                <a:gs pos="0">
                  <a:schemeClr val="accent2">
                    <a:lumMod val="0"/>
                    <a:lumOff val="100000"/>
                  </a:schemeClr>
                </a:gs>
                <a:gs pos="100000">
                  <a:schemeClr val="accent2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 w="28575"/>
            <a:effectLst>
              <a:innerShdw blurRad="63500" dist="50800" dir="135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50800"/>
            </a:sp3d>
          </c:spPr>
          <c:invertIfNegative val="0"/>
          <c:dLbls>
            <c:dLbl>
              <c:idx val="0"/>
              <c:layout>
                <c:manualLayout>
                  <c:x val="9.8674421802851606E-3"/>
                  <c:y val="0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3B-44A1-98DE-FD4F8075F13C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5.1 &amp; 2del'!$A$63:$A$74</c:f>
              <c:numCache>
                <c:formatCode>mmm\-yy</c:formatCode>
                <c:ptCount val="12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</c:numCache>
            </c:numRef>
          </c:cat>
          <c:val>
            <c:numRef>
              <c:f>'chart 5.1 &amp; 2del'!$B$63:$B$74</c:f>
              <c:numCache>
                <c:formatCode>0.000</c:formatCode>
                <c:ptCount val="12"/>
                <c:pt idx="0">
                  <c:v>83.278999999999996</c:v>
                </c:pt>
                <c:pt idx="1">
                  <c:v>85.016999999999996</c:v>
                </c:pt>
                <c:pt idx="2">
                  <c:v>82.783000000000001</c:v>
                </c:pt>
                <c:pt idx="3">
                  <c:v>76.870999999999995</c:v>
                </c:pt>
                <c:pt idx="4">
                  <c:v>69.575999999999993</c:v>
                </c:pt>
                <c:pt idx="5">
                  <c:v>63.055999999999997</c:v>
                </c:pt>
                <c:pt idx="6">
                  <c:v>58.308</c:v>
                </c:pt>
                <c:pt idx="7">
                  <c:v>58.798000000000002</c:v>
                </c:pt>
                <c:pt idx="8">
                  <c:v>65.685000000000002</c:v>
                </c:pt>
                <c:pt idx="9">
                  <c:v>73.831999999999994</c:v>
                </c:pt>
                <c:pt idx="10">
                  <c:v>85.686000000000007</c:v>
                </c:pt>
                <c:pt idx="11">
                  <c:v>109.06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3B-44A1-98DE-FD4F8075F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5489384"/>
        <c:axId val="1"/>
      </c:barChart>
      <c:dateAx>
        <c:axId val="405489384"/>
        <c:scaling>
          <c:orientation val="minMax"/>
        </c:scaling>
        <c:delete val="0"/>
        <c:axPos val="b"/>
        <c:numFmt formatCode="mmm/yy" sourceLinked="0"/>
        <c:majorTickMark val="none"/>
        <c:minorTickMark val="none"/>
        <c:tickLblPos val="nextTo"/>
        <c:spPr>
          <a:ln/>
          <a:effectLst/>
        </c:spPr>
        <c:txPr>
          <a:bodyPr rot="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  <c:max val="12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en-GB">
                    <a:solidFill>
                      <a:sysClr val="windowText" lastClr="000000"/>
                    </a:solidFill>
                  </a:rPr>
                  <a:t>(Quantity in Million Tonnes)</a:t>
                </a:r>
              </a:p>
            </c:rich>
          </c:tx>
          <c:layout>
            <c:manualLayout>
              <c:xMode val="edge"/>
              <c:yMode val="edge"/>
              <c:x val="1.2570974499747164E-2"/>
              <c:y val="0.3386977634507095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noFill/>
          <a:ln w="15875"/>
          <a:effectLst/>
        </c:spPr>
        <c:txPr>
          <a:bodyPr rot="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405489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 flip="none" rotWithShape="1">
      <a:gsLst>
        <a:gs pos="0">
          <a:schemeClr val="accent3">
            <a:lumMod val="5000"/>
            <a:lumOff val="95000"/>
          </a:schemeClr>
        </a:gs>
        <a:gs pos="100000">
          <a:schemeClr val="accent3">
            <a:lumMod val="45000"/>
            <a:lumOff val="55000"/>
          </a:schemeClr>
        </a:gs>
        <a:gs pos="100000">
          <a:schemeClr val="accent3">
            <a:lumMod val="45000"/>
            <a:lumOff val="55000"/>
          </a:schemeClr>
        </a:gs>
        <a:gs pos="100000">
          <a:schemeClr val="accent3">
            <a:lumMod val="30000"/>
            <a:lumOff val="70000"/>
          </a:schemeClr>
        </a:gs>
      </a:gsLst>
      <a:lin ang="5400000" scaled="1"/>
      <a:tileRect/>
    </a:gradFill>
    <a:ln w="9525" cap="flat" cmpd="sng" algn="ctr">
      <a:solidFill>
        <a:schemeClr val="accent3">
          <a:lumMod val="7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  <a:scene3d>
      <a:camera prst="orthographicFront"/>
      <a:lightRig rig="threePt" dir="t"/>
    </a:scene3d>
    <a:sp3d prstMaterial="matte"/>
  </c:spPr>
  <c:txPr>
    <a:bodyPr/>
    <a:lstStyle/>
    <a:p>
      <a:pPr>
        <a:defRPr sz="1000" b="1">
          <a:solidFill>
            <a:srgbClr val="000099"/>
          </a:solidFill>
          <a:latin typeface="Arial Narrow" panose="020B0606020202030204" pitchFamily="34" charset="0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r>
              <a:rPr lang="en-GB" sz="1100">
                <a:solidFill>
                  <a:srgbClr val="000099"/>
                </a:solidFill>
              </a:rPr>
              <a:t>Ch. 5.2 : Month Wise Pit Head Closing Stock of Lignite during 2020-21</a:t>
            </a:r>
          </a:p>
        </c:rich>
      </c:tx>
      <c:layout>
        <c:manualLayout>
          <c:xMode val="edge"/>
          <c:yMode val="edge"/>
          <c:x val="0.19741578174287849"/>
          <c:y val="4.072386924788763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176550196850396E-2"/>
          <c:y val="0.17856149005470701"/>
          <c:w val="0.88596266999000051"/>
          <c:h val="0.683633977570985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5.1 &amp; 2del'!$C$62</c:f>
              <c:strCache>
                <c:ptCount val="1"/>
                <c:pt idx="0">
                  <c:v>Lignite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0"/>
                    <a:lumOff val="100000"/>
                  </a:schemeClr>
                </a:gs>
                <a:gs pos="21000">
                  <a:schemeClr val="accent4">
                    <a:lumMod val="0"/>
                    <a:lumOff val="100000"/>
                  </a:schemeClr>
                </a:gs>
                <a:gs pos="100000">
                  <a:schemeClr val="accent4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effectLst>
              <a:outerShdw blurRad="40000" dist="23000" dir="5400000" rotWithShape="0">
                <a:schemeClr val="accent4">
                  <a:lumMod val="50000"/>
                  <a:alpha val="35000"/>
                </a:scheme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vert="horz" anchor="t" anchorCtr="0"/>
              <a:lstStyle/>
              <a:p>
                <a:pPr algn="ctr">
                  <a:defRPr b="1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5.1 &amp; 2del'!$A$63:$A$74</c:f>
              <c:numCache>
                <c:formatCode>mmm\-yy</c:formatCode>
                <c:ptCount val="12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</c:numCache>
            </c:numRef>
          </c:cat>
          <c:val>
            <c:numRef>
              <c:f>'chart 5.1 &amp; 2del'!$C$63:$C$74</c:f>
              <c:numCache>
                <c:formatCode>0.000</c:formatCode>
                <c:ptCount val="12"/>
                <c:pt idx="0">
                  <c:v>4.5730000000000004</c:v>
                </c:pt>
                <c:pt idx="1">
                  <c:v>4.41</c:v>
                </c:pt>
                <c:pt idx="2">
                  <c:v>4.2160000000000002</c:v>
                </c:pt>
                <c:pt idx="3">
                  <c:v>4.16</c:v>
                </c:pt>
                <c:pt idx="4">
                  <c:v>4.2880000000000003</c:v>
                </c:pt>
                <c:pt idx="5">
                  <c:v>4.3040000000000003</c:v>
                </c:pt>
                <c:pt idx="6">
                  <c:v>4.1550000000000002</c:v>
                </c:pt>
                <c:pt idx="7">
                  <c:v>4.0350000000000001</c:v>
                </c:pt>
                <c:pt idx="8">
                  <c:v>4.024</c:v>
                </c:pt>
                <c:pt idx="9">
                  <c:v>4.0860000000000003</c:v>
                </c:pt>
                <c:pt idx="10">
                  <c:v>4.1500000000000004</c:v>
                </c:pt>
                <c:pt idx="11">
                  <c:v>4.9809999999999999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88-492A-B45A-FC1AD697C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5490040"/>
        <c:axId val="1"/>
      </c:barChart>
      <c:dateAx>
        <c:axId val="405490040"/>
        <c:scaling>
          <c:orientation val="minMax"/>
        </c:scaling>
        <c:delete val="0"/>
        <c:axPos val="b"/>
        <c:numFmt formatCode="mmm/yy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 b="1">
                <a:solidFill>
                  <a:sysClr val="windowText" lastClr="000000"/>
                </a:solidFill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  <c:max val="6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en-GB">
                    <a:solidFill>
                      <a:sysClr val="windowText" lastClr="000000"/>
                    </a:solidFill>
                  </a:rPr>
                  <a:t>(Quantity in Million Tonnes)</a:t>
                </a:r>
              </a:p>
            </c:rich>
          </c:tx>
          <c:layout>
            <c:manualLayout>
              <c:xMode val="edge"/>
              <c:yMode val="edge"/>
              <c:x val="1.2561503206594589E-2"/>
              <c:y val="0.3386977634507095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 b="1">
                <a:solidFill>
                  <a:sysClr val="windowText" lastClr="000000"/>
                </a:solidFill>
              </a:defRPr>
            </a:pPr>
            <a:endParaRPr lang="en-US"/>
          </a:p>
        </c:txPr>
        <c:crossAx val="405490040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 flip="none" rotWithShape="1">
      <a:gsLst>
        <a:gs pos="0">
          <a:schemeClr val="accent6">
            <a:lumMod val="75000"/>
          </a:schemeClr>
        </a:gs>
        <a:gs pos="0">
          <a:schemeClr val="accent5">
            <a:lumMod val="0"/>
            <a:lumOff val="100000"/>
          </a:schemeClr>
        </a:gs>
        <a:gs pos="100000">
          <a:schemeClr val="accent5">
            <a:lumMod val="100000"/>
          </a:schemeClr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accent6">
          <a:lumMod val="60000"/>
          <a:lumOff val="40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 sz="1000">
          <a:solidFill>
            <a:schemeClr val="dk1"/>
          </a:solidFill>
          <a:latin typeface="Arial Narrow" panose="020B0606020202030204" pitchFamily="34" charset="0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5</xdr:col>
      <xdr:colOff>923925</xdr:colOff>
      <xdr:row>26</xdr:row>
      <xdr:rowOff>142875</xdr:rowOff>
    </xdr:to>
    <xdr:graphicFrame macro="">
      <xdr:nvGraphicFramePr>
        <xdr:cNvPr id="3895" name="Chart 2">
          <a:extLst>
            <a:ext uri="{FF2B5EF4-FFF2-40B4-BE49-F238E27FC236}">
              <a16:creationId xmlns:a16="http://schemas.microsoft.com/office/drawing/2014/main" id="{F3EA5EAE-A465-42A1-AEB1-23A26A00C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27</xdr:row>
      <xdr:rowOff>28575</xdr:rowOff>
    </xdr:from>
    <xdr:to>
      <xdr:col>5</xdr:col>
      <xdr:colOff>923925</xdr:colOff>
      <xdr:row>53</xdr:row>
      <xdr:rowOff>76200</xdr:rowOff>
    </xdr:to>
    <xdr:graphicFrame macro="">
      <xdr:nvGraphicFramePr>
        <xdr:cNvPr id="3896" name="Chart 2">
          <a:extLst>
            <a:ext uri="{FF2B5EF4-FFF2-40B4-BE49-F238E27FC236}">
              <a16:creationId xmlns:a16="http://schemas.microsoft.com/office/drawing/2014/main" id="{CE0BD0C4-08BF-42E1-B051-03DCE351F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89"/>
  <sheetViews>
    <sheetView zoomScaleNormal="100" zoomScaleSheetLayoutView="112" workbookViewId="0">
      <selection activeCell="I14" sqref="I14"/>
    </sheetView>
  </sheetViews>
  <sheetFormatPr defaultColWidth="9.140625" defaultRowHeight="12.75"/>
  <cols>
    <col min="1" max="1" width="15.28515625" style="60" customWidth="1"/>
    <col min="2" max="4" width="16.140625" style="60" customWidth="1"/>
    <col min="5" max="5" width="17.140625" style="60" customWidth="1"/>
    <col min="6" max="6" width="15.140625" style="60" customWidth="1"/>
    <col min="7" max="7" width="6.7109375" style="60" bestFit="1" customWidth="1"/>
    <col min="8" max="9" width="9.140625" style="60"/>
    <col min="10" max="10" width="7.140625" style="60" customWidth="1"/>
    <col min="11" max="11" width="6.28515625" style="60" customWidth="1"/>
    <col min="12" max="16384" width="9.140625" style="60"/>
  </cols>
  <sheetData>
    <row r="1" spans="1:12">
      <c r="A1" s="92"/>
      <c r="B1" s="93"/>
      <c r="C1" s="93"/>
      <c r="D1" s="93"/>
      <c r="E1" s="93"/>
      <c r="F1" s="94"/>
    </row>
    <row r="2" spans="1:12">
      <c r="A2" s="84"/>
      <c r="F2" s="85"/>
      <c r="L2" s="95"/>
    </row>
    <row r="3" spans="1:12">
      <c r="A3" s="84"/>
      <c r="F3" s="85"/>
      <c r="L3" s="95"/>
    </row>
    <row r="4" spans="1:12">
      <c r="A4" s="84"/>
      <c r="F4" s="85"/>
    </row>
    <row r="5" spans="1:12">
      <c r="A5" s="84"/>
      <c r="F5" s="85"/>
      <c r="L5" s="95"/>
    </row>
    <row r="6" spans="1:12">
      <c r="A6" s="84"/>
      <c r="F6" s="85"/>
    </row>
    <row r="7" spans="1:12">
      <c r="A7" s="84"/>
      <c r="F7" s="85"/>
    </row>
    <row r="8" spans="1:12">
      <c r="A8" s="84"/>
      <c r="F8" s="85"/>
    </row>
    <row r="9" spans="1:12">
      <c r="A9" s="84"/>
      <c r="F9" s="85"/>
    </row>
    <row r="10" spans="1:12">
      <c r="A10" s="84"/>
      <c r="F10" s="85"/>
    </row>
    <row r="11" spans="1:12">
      <c r="A11" s="84"/>
      <c r="F11" s="85"/>
    </row>
    <row r="12" spans="1:12">
      <c r="A12" s="84"/>
      <c r="F12" s="85"/>
    </row>
    <row r="13" spans="1:12">
      <c r="A13" s="84"/>
      <c r="F13" s="85"/>
    </row>
    <row r="14" spans="1:12">
      <c r="A14" s="84"/>
      <c r="F14" s="85"/>
    </row>
    <row r="15" spans="1:12">
      <c r="A15" s="84"/>
      <c r="F15" s="85"/>
    </row>
    <row r="16" spans="1:12">
      <c r="A16" s="84"/>
      <c r="F16" s="85"/>
    </row>
    <row r="17" spans="1:6">
      <c r="A17" s="84"/>
      <c r="F17" s="85"/>
    </row>
    <row r="18" spans="1:6">
      <c r="A18" s="84"/>
      <c r="F18" s="85"/>
    </row>
    <row r="19" spans="1:6">
      <c r="A19" s="84"/>
      <c r="F19" s="85"/>
    </row>
    <row r="20" spans="1:6">
      <c r="A20" s="84"/>
      <c r="F20" s="85"/>
    </row>
    <row r="21" spans="1:6">
      <c r="A21" s="84"/>
      <c r="F21" s="85"/>
    </row>
    <row r="22" spans="1:6">
      <c r="A22" s="84"/>
      <c r="F22" s="85"/>
    </row>
    <row r="23" spans="1:6">
      <c r="A23" s="84"/>
      <c r="F23" s="85"/>
    </row>
    <row r="24" spans="1:6">
      <c r="A24" s="84"/>
      <c r="F24" s="85"/>
    </row>
    <row r="25" spans="1:6">
      <c r="A25" s="84"/>
      <c r="F25" s="85"/>
    </row>
    <row r="26" spans="1:6">
      <c r="A26" s="84"/>
      <c r="F26" s="85"/>
    </row>
    <row r="27" spans="1:6">
      <c r="A27" s="84"/>
      <c r="F27" s="85"/>
    </row>
    <row r="28" spans="1:6">
      <c r="A28" s="84"/>
      <c r="F28" s="85"/>
    </row>
    <row r="29" spans="1:6">
      <c r="A29" s="84"/>
      <c r="F29" s="85"/>
    </row>
    <row r="30" spans="1:6">
      <c r="A30" s="84"/>
      <c r="F30" s="85"/>
    </row>
    <row r="31" spans="1:6">
      <c r="A31" s="84"/>
      <c r="F31" s="85"/>
    </row>
    <row r="32" spans="1:6">
      <c r="A32" s="84"/>
      <c r="F32" s="85"/>
    </row>
    <row r="33" spans="1:6">
      <c r="A33" s="84"/>
      <c r="F33" s="85"/>
    </row>
    <row r="34" spans="1:6">
      <c r="A34" s="84"/>
      <c r="F34" s="85"/>
    </row>
    <row r="35" spans="1:6">
      <c r="A35" s="84"/>
      <c r="F35" s="85"/>
    </row>
    <row r="36" spans="1:6">
      <c r="A36" s="84"/>
      <c r="F36" s="85"/>
    </row>
    <row r="37" spans="1:6">
      <c r="A37" s="84"/>
      <c r="F37" s="85"/>
    </row>
    <row r="38" spans="1:6">
      <c r="A38" s="84"/>
      <c r="F38" s="85"/>
    </row>
    <row r="39" spans="1:6">
      <c r="A39" s="84"/>
      <c r="F39" s="85"/>
    </row>
    <row r="40" spans="1:6">
      <c r="A40" s="84"/>
      <c r="F40" s="85"/>
    </row>
    <row r="41" spans="1:6">
      <c r="A41" s="84"/>
      <c r="F41" s="85"/>
    </row>
    <row r="42" spans="1:6">
      <c r="A42" s="84"/>
      <c r="F42" s="85"/>
    </row>
    <row r="43" spans="1:6">
      <c r="A43" s="84"/>
      <c r="F43" s="85"/>
    </row>
    <row r="44" spans="1:6">
      <c r="A44" s="84"/>
      <c r="F44" s="85"/>
    </row>
    <row r="45" spans="1:6">
      <c r="A45" s="84"/>
      <c r="F45" s="85"/>
    </row>
    <row r="46" spans="1:6">
      <c r="A46" s="84"/>
      <c r="F46" s="85"/>
    </row>
    <row r="47" spans="1:6">
      <c r="A47" s="84"/>
      <c r="F47" s="85"/>
    </row>
    <row r="48" spans="1:6">
      <c r="A48" s="84"/>
      <c r="F48" s="85"/>
    </row>
    <row r="49" spans="1:10">
      <c r="A49" s="84"/>
      <c r="F49" s="85"/>
    </row>
    <row r="50" spans="1:10">
      <c r="A50" s="84"/>
      <c r="F50" s="85"/>
    </row>
    <row r="51" spans="1:10">
      <c r="A51" s="84"/>
      <c r="F51" s="85"/>
    </row>
    <row r="52" spans="1:10">
      <c r="A52" s="84"/>
      <c r="F52" s="85"/>
    </row>
    <row r="53" spans="1:10">
      <c r="A53" s="84"/>
      <c r="F53" s="85"/>
    </row>
    <row r="54" spans="1:10">
      <c r="A54" s="84"/>
      <c r="F54" s="85"/>
    </row>
    <row r="55" spans="1:10" ht="9.6" customHeight="1" thickBot="1">
      <c r="A55" s="86"/>
      <c r="B55" s="87"/>
      <c r="C55" s="87"/>
      <c r="D55" s="87"/>
      <c r="E55" s="87"/>
      <c r="F55" s="88"/>
    </row>
    <row r="56" spans="1:10" ht="9.6" customHeight="1"/>
    <row r="57" spans="1:10">
      <c r="A57" s="1" t="s">
        <v>168</v>
      </c>
    </row>
    <row r="58" spans="1:10">
      <c r="A58" s="60" t="s">
        <v>35</v>
      </c>
    </row>
    <row r="60" spans="1:10" s="2" customFormat="1" ht="6.75" customHeight="1"/>
    <row r="61" spans="1:10" s="2" customFormat="1"/>
    <row r="62" spans="1:10" s="2" customFormat="1">
      <c r="A62" s="2" t="s">
        <v>48</v>
      </c>
      <c r="B62" s="65" t="s">
        <v>2</v>
      </c>
      <c r="C62" s="65" t="s">
        <v>1</v>
      </c>
    </row>
    <row r="63" spans="1:10" s="2" customFormat="1">
      <c r="A63" s="96">
        <v>43922</v>
      </c>
      <c r="B63" s="66">
        <v>83.278999999999996</v>
      </c>
      <c r="C63" s="62">
        <v>4.5730000000000004</v>
      </c>
      <c r="D63" s="66"/>
      <c r="E63" s="66"/>
      <c r="F63" s="66"/>
      <c r="G63" s="66"/>
      <c r="J63" s="79"/>
    </row>
    <row r="64" spans="1:10" s="2" customFormat="1">
      <c r="A64" s="96">
        <v>43952</v>
      </c>
      <c r="B64" s="66">
        <v>85.016999999999996</v>
      </c>
      <c r="C64" s="62">
        <v>4.41</v>
      </c>
      <c r="D64" s="66"/>
      <c r="E64" s="64"/>
      <c r="F64" s="62"/>
      <c r="G64" s="62"/>
      <c r="H64" s="61"/>
      <c r="J64" s="79"/>
    </row>
    <row r="65" spans="1:10" s="2" customFormat="1">
      <c r="A65" s="96">
        <v>43983</v>
      </c>
      <c r="B65" s="66">
        <v>82.783000000000001</v>
      </c>
      <c r="C65" s="62">
        <v>4.2160000000000002</v>
      </c>
      <c r="D65" s="66"/>
      <c r="E65" s="83"/>
      <c r="F65" s="66"/>
      <c r="G65" s="66"/>
      <c r="H65" s="66"/>
      <c r="J65" s="79"/>
    </row>
    <row r="66" spans="1:10" s="2" customFormat="1">
      <c r="A66" s="96">
        <v>44013</v>
      </c>
      <c r="B66" s="66">
        <v>76.870999999999995</v>
      </c>
      <c r="C66" s="62">
        <v>4.16</v>
      </c>
      <c r="D66" s="66"/>
      <c r="E66" s="83"/>
      <c r="F66" s="66"/>
      <c r="G66" s="66"/>
      <c r="H66" s="66"/>
      <c r="J66" s="79"/>
    </row>
    <row r="67" spans="1:10" s="2" customFormat="1">
      <c r="A67" s="96">
        <v>44044</v>
      </c>
      <c r="B67" s="66">
        <v>69.575999999999993</v>
      </c>
      <c r="C67" s="62">
        <v>4.2880000000000003</v>
      </c>
      <c r="D67" s="66"/>
      <c r="E67" s="83"/>
      <c r="F67" s="66"/>
      <c r="G67" s="66"/>
      <c r="H67" s="66"/>
      <c r="J67" s="79"/>
    </row>
    <row r="68" spans="1:10" s="2" customFormat="1">
      <c r="A68" s="96">
        <v>44075</v>
      </c>
      <c r="B68" s="66">
        <v>63.055999999999997</v>
      </c>
      <c r="C68" s="62">
        <v>4.3040000000000003</v>
      </c>
      <c r="D68" s="66"/>
      <c r="E68" s="83"/>
      <c r="F68" s="66"/>
      <c r="G68" s="66"/>
      <c r="H68" s="66"/>
      <c r="J68" s="79"/>
    </row>
    <row r="69" spans="1:10" s="2" customFormat="1">
      <c r="A69" s="96">
        <v>44105</v>
      </c>
      <c r="B69" s="66">
        <v>58.308</v>
      </c>
      <c r="C69" s="62">
        <v>4.1550000000000002</v>
      </c>
      <c r="D69" s="66"/>
      <c r="E69" s="83"/>
      <c r="F69" s="66"/>
      <c r="G69" s="66"/>
      <c r="H69" s="66"/>
      <c r="J69" s="79"/>
    </row>
    <row r="70" spans="1:10" s="81" customFormat="1">
      <c r="A70" s="96">
        <v>44136</v>
      </c>
      <c r="B70" s="66">
        <v>58.798000000000002</v>
      </c>
      <c r="C70" s="62">
        <v>4.0350000000000001</v>
      </c>
      <c r="D70" s="66"/>
      <c r="E70" s="83"/>
      <c r="F70" s="80"/>
      <c r="G70" s="80"/>
      <c r="H70" s="80"/>
      <c r="J70" s="79"/>
    </row>
    <row r="71" spans="1:10" s="2" customFormat="1">
      <c r="A71" s="96">
        <v>44166</v>
      </c>
      <c r="B71" s="66">
        <v>65.685000000000002</v>
      </c>
      <c r="C71" s="62">
        <v>4.024</v>
      </c>
      <c r="D71" s="79"/>
      <c r="E71" s="83"/>
      <c r="F71" s="66"/>
      <c r="G71" s="66"/>
      <c r="H71" s="66"/>
    </row>
    <row r="72" spans="1:10">
      <c r="A72" s="96">
        <v>44197</v>
      </c>
      <c r="B72" s="66">
        <v>73.831999999999994</v>
      </c>
      <c r="C72" s="62">
        <v>4.0860000000000003</v>
      </c>
      <c r="D72" s="79"/>
      <c r="E72" s="83"/>
      <c r="F72" s="66"/>
      <c r="G72" s="66"/>
      <c r="H72" s="66"/>
      <c r="J72" s="2"/>
    </row>
    <row r="73" spans="1:10">
      <c r="A73" s="96">
        <v>44228</v>
      </c>
      <c r="B73" s="66">
        <v>85.686000000000007</v>
      </c>
      <c r="C73" s="62">
        <v>4.1500000000000004</v>
      </c>
      <c r="D73" s="66"/>
      <c r="E73" s="83"/>
      <c r="F73" s="66"/>
      <c r="G73" s="66"/>
      <c r="H73" s="66"/>
      <c r="J73" s="2"/>
    </row>
    <row r="74" spans="1:10">
      <c r="A74" s="96">
        <v>44256</v>
      </c>
      <c r="B74" s="66">
        <v>109.06</v>
      </c>
      <c r="C74" s="62">
        <v>4.9809999999999999</v>
      </c>
      <c r="D74" s="66"/>
      <c r="E74" s="83"/>
      <c r="F74" s="66"/>
      <c r="G74" s="66"/>
      <c r="H74" s="66"/>
      <c r="J74" s="2"/>
    </row>
    <row r="75" spans="1:10">
      <c r="A75" s="81" t="s">
        <v>53</v>
      </c>
      <c r="B75" s="3">
        <f>B74</f>
        <v>109.06</v>
      </c>
      <c r="C75" s="3">
        <f>C74</f>
        <v>4.9809999999999999</v>
      </c>
      <c r="D75" s="2"/>
      <c r="E75" s="83"/>
      <c r="F75" s="66"/>
      <c r="G75" s="66"/>
      <c r="H75" s="66"/>
    </row>
    <row r="76" spans="1:10">
      <c r="B76" s="66"/>
      <c r="C76" s="66"/>
      <c r="D76" s="66"/>
      <c r="E76" s="83"/>
      <c r="F76" s="66"/>
      <c r="G76" s="66"/>
      <c r="H76" s="66"/>
    </row>
    <row r="77" spans="1:10">
      <c r="E77" s="63"/>
      <c r="F77" s="66"/>
      <c r="G77" s="66"/>
      <c r="H77" s="66"/>
    </row>
    <row r="78" spans="1:10">
      <c r="B78" s="78"/>
    </row>
    <row r="79" spans="1:10">
      <c r="B79" s="78"/>
    </row>
    <row r="80" spans="1:10">
      <c r="B80" s="78"/>
    </row>
    <row r="81" spans="2:2">
      <c r="B81" s="78"/>
    </row>
    <row r="82" spans="2:2">
      <c r="B82" s="78"/>
    </row>
    <row r="83" spans="2:2">
      <c r="B83" s="78"/>
    </row>
    <row r="84" spans="2:2">
      <c r="B84" s="78"/>
    </row>
    <row r="85" spans="2:2">
      <c r="B85" s="78"/>
    </row>
    <row r="86" spans="2:2">
      <c r="B86" s="78"/>
    </row>
    <row r="87" spans="2:2">
      <c r="B87" s="78"/>
    </row>
    <row r="88" spans="2:2">
      <c r="B88" s="78"/>
    </row>
    <row r="89" spans="2:2">
      <c r="B89" s="78"/>
    </row>
  </sheetData>
  <phoneticPr fontId="0" type="noConversion"/>
  <printOptions horizontalCentered="1"/>
  <pageMargins left="0.39370078740157483" right="0.39370078740157483" top="0.59055118110236227" bottom="0.59055118110236227" header="0.19685039370078741" footer="0.19685039370078741"/>
  <pageSetup paperSize="9" firstPageNumber="3" orientation="portrait" useFirstPageNumber="1" r:id="rId1"/>
  <headerFooter scaleWithDoc="0">
    <oddHeader>&amp;C&amp;"Arial Narrow,Regular"&amp;K000099Coal Directory of India 2020-21</oddHeader>
    <oddFooter>&amp;L&amp;"Arial Narrow,Regular"&amp;K000099Coal Controller's Organisation, 1, Council House Street, Kolkata-700 001.&amp;R&amp;"Arial Narrow,Regular"&amp;K0000995.&amp;P</oddFooter>
  </headerFooter>
  <rowBreaks count="1" manualBreakCount="1">
    <brk id="56" max="6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00FF"/>
  </sheetPr>
  <dimension ref="A1:U82"/>
  <sheetViews>
    <sheetView zoomScale="102" zoomScaleNormal="102" zoomScaleSheetLayoutView="100" workbookViewId="0">
      <pane xSplit="2" ySplit="5" topLeftCell="C69" activePane="bottomRight" state="frozen"/>
      <selection activeCell="BL37" sqref="BL37"/>
      <selection pane="topRight" activeCell="BL37" sqref="BL37"/>
      <selection pane="bottomLeft" activeCell="BL37" sqref="BL37"/>
      <selection pane="bottomRight" activeCell="O74" sqref="O74"/>
    </sheetView>
  </sheetViews>
  <sheetFormatPr defaultColWidth="10.28515625" defaultRowHeight="12.75"/>
  <cols>
    <col min="1" max="1" width="13.140625" style="99" customWidth="1"/>
    <col min="2" max="2" width="17.28515625" style="149" bestFit="1" customWidth="1"/>
    <col min="3" max="3" width="7.5703125" style="110" customWidth="1"/>
    <col min="4" max="4" width="8.42578125" style="110" customWidth="1"/>
    <col min="5" max="5" width="7.5703125" style="99" customWidth="1"/>
    <col min="6" max="6" width="7.5703125" style="110" customWidth="1"/>
    <col min="7" max="7" width="8.42578125" style="110" customWidth="1"/>
    <col min="8" max="10" width="7.5703125" style="99" customWidth="1"/>
    <col min="11" max="11" width="8.5703125" style="99" customWidth="1"/>
    <col min="12" max="13" width="4.5703125" style="99" customWidth="1"/>
    <col min="14" max="14" width="7.140625" style="99" customWidth="1"/>
    <col min="15" max="16384" width="10.28515625" style="99"/>
  </cols>
  <sheetData>
    <row r="1" spans="1:21" ht="21" customHeight="1">
      <c r="A1" s="609" t="s">
        <v>280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</row>
    <row r="2" spans="1:21" ht="15" customHeight="1">
      <c r="A2" s="607" t="s">
        <v>194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</row>
    <row r="3" spans="1:21" ht="17.25" customHeight="1">
      <c r="A3" s="613" t="s">
        <v>124</v>
      </c>
      <c r="B3" s="614" t="s">
        <v>49</v>
      </c>
      <c r="C3" s="600" t="s">
        <v>204</v>
      </c>
      <c r="D3" s="600"/>
      <c r="E3" s="600"/>
      <c r="F3" s="600" t="s">
        <v>285</v>
      </c>
      <c r="G3" s="600"/>
      <c r="H3" s="611"/>
      <c r="I3" s="600" t="s">
        <v>300</v>
      </c>
      <c r="J3" s="600"/>
      <c r="K3" s="600"/>
    </row>
    <row r="4" spans="1:21" ht="17.25" customHeight="1">
      <c r="A4" s="613"/>
      <c r="B4" s="614"/>
      <c r="C4" s="256" t="s">
        <v>42</v>
      </c>
      <c r="D4" s="256" t="s">
        <v>52</v>
      </c>
      <c r="E4" s="255" t="s">
        <v>53</v>
      </c>
      <c r="F4" s="256" t="s">
        <v>42</v>
      </c>
      <c r="G4" s="256" t="s">
        <v>52</v>
      </c>
      <c r="H4" s="466" t="s">
        <v>53</v>
      </c>
      <c r="I4" s="256" t="s">
        <v>42</v>
      </c>
      <c r="J4" s="256" t="s">
        <v>52</v>
      </c>
      <c r="K4" s="425" t="s">
        <v>53</v>
      </c>
    </row>
    <row r="5" spans="1:21" s="109" customFormat="1" ht="17.25" customHeight="1">
      <c r="A5" s="216" t="s">
        <v>63</v>
      </c>
      <c r="B5" s="215" t="s">
        <v>64</v>
      </c>
      <c r="C5" s="215" t="s">
        <v>68</v>
      </c>
      <c r="D5" s="215" t="s">
        <v>69</v>
      </c>
      <c r="E5" s="215" t="s">
        <v>70</v>
      </c>
      <c r="F5" s="215" t="s">
        <v>71</v>
      </c>
      <c r="G5" s="215" t="s">
        <v>72</v>
      </c>
      <c r="H5" s="237" t="s">
        <v>73</v>
      </c>
      <c r="I5" s="215" t="s">
        <v>71</v>
      </c>
      <c r="J5" s="215" t="s">
        <v>72</v>
      </c>
      <c r="K5" s="215" t="s">
        <v>73</v>
      </c>
    </row>
    <row r="6" spans="1:21" s="312" customFormat="1" ht="18" customHeight="1">
      <c r="A6" s="603" t="s">
        <v>36</v>
      </c>
      <c r="B6" s="310" t="s">
        <v>23</v>
      </c>
      <c r="C6" s="311"/>
      <c r="D6" s="311">
        <v>4.5999999999999999E-2</v>
      </c>
      <c r="E6" s="144">
        <f>SUM(C6:D6)</f>
        <v>4.5999999999999999E-2</v>
      </c>
      <c r="F6" s="311"/>
      <c r="G6" s="311">
        <v>7.9000000000000001E-2</v>
      </c>
      <c r="H6" s="402">
        <f t="shared" ref="H6:H53" si="0">SUM(F6:G6)</f>
        <v>7.9000000000000001E-2</v>
      </c>
      <c r="I6" s="336"/>
      <c r="J6" s="311">
        <v>1.6240000000000001E-2</v>
      </c>
      <c r="K6" s="144">
        <f t="shared" ref="K6" si="1">SUM(I6:J6)</f>
        <v>1.6240000000000001E-2</v>
      </c>
    </row>
    <row r="7" spans="1:21" s="312" customFormat="1" ht="18" customHeight="1">
      <c r="A7" s="599"/>
      <c r="B7" s="313" t="s">
        <v>53</v>
      </c>
      <c r="C7" s="315">
        <f>C6</f>
        <v>0</v>
      </c>
      <c r="D7" s="315">
        <f>D6</f>
        <v>4.5999999999999999E-2</v>
      </c>
      <c r="E7" s="316">
        <f>E6</f>
        <v>4.5999999999999999E-2</v>
      </c>
      <c r="F7" s="315">
        <f t="shared" ref="F7:H7" si="2">F6</f>
        <v>0</v>
      </c>
      <c r="G7" s="315">
        <f t="shared" si="2"/>
        <v>7.9000000000000001E-2</v>
      </c>
      <c r="H7" s="467">
        <f t="shared" si="2"/>
        <v>7.9000000000000001E-2</v>
      </c>
      <c r="I7" s="315">
        <f t="shared" ref="I7:K7" si="3">I6</f>
        <v>0</v>
      </c>
      <c r="J7" s="315">
        <f t="shared" si="3"/>
        <v>1.6240000000000001E-2</v>
      </c>
      <c r="K7" s="316">
        <f t="shared" si="3"/>
        <v>1.6240000000000001E-2</v>
      </c>
    </row>
    <row r="8" spans="1:21" s="76" customFormat="1" ht="18" customHeight="1">
      <c r="A8" s="603" t="s">
        <v>37</v>
      </c>
      <c r="B8" s="317" t="s">
        <v>21</v>
      </c>
      <c r="C8" s="319">
        <v>4.0000000000000001E-3</v>
      </c>
      <c r="D8" s="318">
        <v>23.169</v>
      </c>
      <c r="E8" s="145">
        <f t="shared" ref="E8:E17" si="4">SUM(C8:D8)</f>
        <v>23.173000000000002</v>
      </c>
      <c r="F8" s="320">
        <v>1E-3</v>
      </c>
      <c r="G8" s="318">
        <v>29.626000000000001</v>
      </c>
      <c r="H8" s="399">
        <f t="shared" si="0"/>
        <v>29.627000000000002</v>
      </c>
      <c r="I8" s="319">
        <v>1.45027E-3</v>
      </c>
      <c r="J8" s="318">
        <v>26.090071839999997</v>
      </c>
      <c r="K8" s="462">
        <f t="shared" ref="K8:K20" si="5">SUM(I8:J8)</f>
        <v>26.091522109999996</v>
      </c>
      <c r="L8" s="312"/>
      <c r="M8" s="312"/>
      <c r="N8" s="312"/>
      <c r="O8" s="312"/>
      <c r="P8" s="312"/>
      <c r="Q8" s="312"/>
      <c r="R8" s="312"/>
      <c r="S8" s="312"/>
      <c r="T8" s="312"/>
      <c r="U8" s="312"/>
    </row>
    <row r="9" spans="1:21" s="76" customFormat="1" ht="18" customHeight="1">
      <c r="A9" s="602"/>
      <c r="B9" s="321" t="s">
        <v>146</v>
      </c>
      <c r="C9" s="323"/>
      <c r="D9" s="322">
        <v>4.2999999999999997E-2</v>
      </c>
      <c r="E9" s="147">
        <f t="shared" si="4"/>
        <v>4.2999999999999997E-2</v>
      </c>
      <c r="F9" s="324"/>
      <c r="G9" s="322">
        <v>0</v>
      </c>
      <c r="H9" s="402">
        <f t="shared" si="0"/>
        <v>0</v>
      </c>
      <c r="I9" s="323"/>
      <c r="J9" s="322">
        <v>0</v>
      </c>
      <c r="K9" s="144">
        <f t="shared" si="5"/>
        <v>0</v>
      </c>
      <c r="L9" s="312"/>
      <c r="M9" s="312"/>
      <c r="N9" s="312"/>
      <c r="O9" s="312"/>
      <c r="P9" s="312"/>
      <c r="Q9" s="312"/>
      <c r="R9" s="312"/>
      <c r="S9" s="312"/>
      <c r="T9" s="312"/>
      <c r="U9" s="312"/>
    </row>
    <row r="10" spans="1:21" s="76" customFormat="1" ht="18" customHeight="1">
      <c r="A10" s="602"/>
      <c r="B10" s="321" t="s">
        <v>122</v>
      </c>
      <c r="C10" s="323"/>
      <c r="D10" s="322"/>
      <c r="E10" s="147">
        <f t="shared" si="4"/>
        <v>0</v>
      </c>
      <c r="F10" s="324"/>
      <c r="G10" s="322">
        <v>0</v>
      </c>
      <c r="H10" s="402">
        <f t="shared" si="0"/>
        <v>0</v>
      </c>
      <c r="I10" s="323"/>
      <c r="J10" s="322">
        <v>0.27853800000000001</v>
      </c>
      <c r="K10" s="144">
        <f t="shared" si="5"/>
        <v>0.27853800000000001</v>
      </c>
      <c r="L10" s="312"/>
      <c r="M10" s="312"/>
      <c r="N10" s="312"/>
      <c r="O10" s="312"/>
      <c r="P10" s="312"/>
      <c r="Q10" s="312"/>
      <c r="R10" s="312"/>
      <c r="S10" s="312"/>
      <c r="T10" s="312"/>
      <c r="U10" s="312"/>
    </row>
    <row r="11" spans="1:21" s="76" customFormat="1" ht="18" customHeight="1">
      <c r="A11" s="602"/>
      <c r="B11" s="321" t="s">
        <v>231</v>
      </c>
      <c r="C11" s="323"/>
      <c r="D11" s="322">
        <v>0.378</v>
      </c>
      <c r="E11" s="147">
        <f t="shared" si="4"/>
        <v>0.378</v>
      </c>
      <c r="F11" s="324"/>
      <c r="G11" s="322">
        <v>0.90400000000000003</v>
      </c>
      <c r="H11" s="402">
        <f t="shared" si="0"/>
        <v>0.90400000000000003</v>
      </c>
      <c r="I11" s="323"/>
      <c r="J11" s="322">
        <v>1.5951611399999999</v>
      </c>
      <c r="K11" s="144">
        <f t="shared" si="5"/>
        <v>1.5951611399999999</v>
      </c>
      <c r="L11" s="312"/>
      <c r="M11" s="312"/>
      <c r="N11" s="312"/>
      <c r="O11" s="312"/>
      <c r="P11" s="312"/>
      <c r="Q11" s="312"/>
      <c r="R11" s="312"/>
      <c r="S11" s="312"/>
      <c r="T11" s="312"/>
      <c r="U11" s="312"/>
    </row>
    <row r="12" spans="1:21" s="76" customFormat="1" ht="18" customHeight="1">
      <c r="A12" s="602"/>
      <c r="B12" s="321" t="s">
        <v>169</v>
      </c>
      <c r="C12" s="323"/>
      <c r="D12" s="322">
        <v>0.60799999999999998</v>
      </c>
      <c r="E12" s="147">
        <f t="shared" si="4"/>
        <v>0.60799999999999998</v>
      </c>
      <c r="F12" s="324"/>
      <c r="G12" s="322">
        <v>0.84799999999999998</v>
      </c>
      <c r="H12" s="402">
        <f t="shared" si="0"/>
        <v>0.84799999999999998</v>
      </c>
      <c r="I12" s="323"/>
      <c r="J12" s="322">
        <v>0.44075999999999999</v>
      </c>
      <c r="K12" s="144">
        <f t="shared" si="5"/>
        <v>0.44075999999999999</v>
      </c>
      <c r="L12" s="312"/>
      <c r="M12" s="312"/>
      <c r="N12" s="312"/>
      <c r="O12" s="312"/>
      <c r="P12" s="312"/>
      <c r="Q12" s="312"/>
      <c r="R12" s="312"/>
      <c r="S12" s="312"/>
      <c r="T12" s="312"/>
      <c r="U12" s="312"/>
    </row>
    <row r="13" spans="1:21" s="76" customFormat="1" ht="18" customHeight="1">
      <c r="A13" s="602"/>
      <c r="B13" s="321" t="s">
        <v>232</v>
      </c>
      <c r="C13" s="323"/>
      <c r="D13" s="322">
        <v>3.0000000000000001E-3</v>
      </c>
      <c r="E13" s="147">
        <f t="shared" si="4"/>
        <v>3.0000000000000001E-3</v>
      </c>
      <c r="F13" s="324"/>
      <c r="G13" s="322">
        <v>4.7E-2</v>
      </c>
      <c r="H13" s="402">
        <f t="shared" si="0"/>
        <v>4.7E-2</v>
      </c>
      <c r="I13" s="323"/>
      <c r="J13" s="322">
        <v>5.3429999999999998E-2</v>
      </c>
      <c r="K13" s="144">
        <f t="shared" si="5"/>
        <v>5.3429999999999998E-2</v>
      </c>
      <c r="L13" s="312"/>
      <c r="M13" s="312"/>
      <c r="N13" s="312"/>
      <c r="O13" s="312"/>
      <c r="P13" s="312"/>
      <c r="Q13" s="312"/>
      <c r="R13" s="312"/>
      <c r="S13" s="312"/>
      <c r="T13" s="312"/>
      <c r="U13" s="312"/>
    </row>
    <row r="14" spans="1:21" s="76" customFormat="1" ht="18" customHeight="1">
      <c r="A14" s="602"/>
      <c r="B14" s="321" t="s">
        <v>147</v>
      </c>
      <c r="C14" s="323"/>
      <c r="D14" s="322">
        <v>0.183</v>
      </c>
      <c r="E14" s="147">
        <f t="shared" si="4"/>
        <v>0.183</v>
      </c>
      <c r="F14" s="324"/>
      <c r="G14" s="322">
        <v>2.1999999999999999E-2</v>
      </c>
      <c r="H14" s="402">
        <f t="shared" si="0"/>
        <v>2.1999999999999999E-2</v>
      </c>
      <c r="I14" s="323"/>
      <c r="J14" s="322">
        <v>0</v>
      </c>
      <c r="K14" s="144">
        <f t="shared" si="5"/>
        <v>0</v>
      </c>
      <c r="L14" s="312"/>
      <c r="M14" s="312"/>
      <c r="N14" s="312"/>
      <c r="O14" s="312"/>
      <c r="P14" s="312"/>
      <c r="Q14" s="312"/>
      <c r="R14" s="312"/>
      <c r="S14" s="312"/>
      <c r="T14" s="312"/>
      <c r="U14" s="312"/>
    </row>
    <row r="15" spans="1:21" s="76" customFormat="1" ht="18" customHeight="1">
      <c r="A15" s="602"/>
      <c r="B15" s="321" t="s">
        <v>160</v>
      </c>
      <c r="C15" s="323"/>
      <c r="D15" s="322">
        <v>0.10299999999999999</v>
      </c>
      <c r="E15" s="147">
        <f t="shared" si="4"/>
        <v>0.10299999999999999</v>
      </c>
      <c r="F15" s="324"/>
      <c r="G15" s="322">
        <v>0.154</v>
      </c>
      <c r="H15" s="402">
        <f t="shared" si="0"/>
        <v>0.154</v>
      </c>
      <c r="I15" s="323"/>
      <c r="J15" s="322">
        <v>5.3554999999999998E-2</v>
      </c>
      <c r="K15" s="144">
        <f t="shared" si="5"/>
        <v>5.3554999999999998E-2</v>
      </c>
      <c r="L15" s="312"/>
      <c r="M15" s="312"/>
      <c r="N15" s="312"/>
      <c r="O15" s="312"/>
      <c r="P15" s="312"/>
      <c r="Q15" s="312"/>
      <c r="R15" s="312"/>
      <c r="S15" s="312"/>
      <c r="T15" s="312"/>
      <c r="U15" s="312"/>
    </row>
    <row r="16" spans="1:21" s="76" customFormat="1" ht="18" customHeight="1">
      <c r="A16" s="602"/>
      <c r="B16" s="321" t="s">
        <v>105</v>
      </c>
      <c r="C16" s="323"/>
      <c r="D16" s="322">
        <v>9.9000000000000005E-2</v>
      </c>
      <c r="E16" s="147">
        <f t="shared" si="4"/>
        <v>9.9000000000000005E-2</v>
      </c>
      <c r="F16" s="324"/>
      <c r="G16" s="322">
        <v>2.3E-2</v>
      </c>
      <c r="H16" s="402">
        <f t="shared" si="0"/>
        <v>2.3E-2</v>
      </c>
      <c r="I16" s="323"/>
      <c r="J16" s="322">
        <v>2.0970000000000001E-5</v>
      </c>
      <c r="K16" s="144">
        <f t="shared" si="5"/>
        <v>2.0970000000000001E-5</v>
      </c>
      <c r="L16" s="312"/>
      <c r="M16" s="312"/>
      <c r="N16" s="312"/>
      <c r="O16" s="312"/>
      <c r="P16" s="312"/>
      <c r="Q16" s="312"/>
      <c r="R16" s="312"/>
      <c r="S16" s="312"/>
      <c r="T16" s="312"/>
      <c r="U16" s="312"/>
    </row>
    <row r="17" spans="1:21" s="76" customFormat="1" ht="18" customHeight="1">
      <c r="A17" s="602"/>
      <c r="B17" s="321" t="s">
        <v>199</v>
      </c>
      <c r="C17" s="337"/>
      <c r="D17" s="311">
        <v>0.46600000000000003</v>
      </c>
      <c r="E17" s="144">
        <f t="shared" si="4"/>
        <v>0.46600000000000003</v>
      </c>
      <c r="F17" s="324"/>
      <c r="G17" s="322">
        <v>0.78700000000000003</v>
      </c>
      <c r="H17" s="402">
        <f t="shared" si="0"/>
        <v>0.78700000000000003</v>
      </c>
      <c r="I17" s="323"/>
      <c r="J17" s="322">
        <v>0.959148</v>
      </c>
      <c r="K17" s="144">
        <f t="shared" si="5"/>
        <v>0.959148</v>
      </c>
      <c r="L17" s="312"/>
      <c r="M17" s="312"/>
      <c r="N17" s="312"/>
      <c r="O17" s="312"/>
      <c r="P17" s="312"/>
      <c r="Q17" s="312"/>
      <c r="R17" s="312"/>
      <c r="S17" s="312"/>
      <c r="T17" s="312"/>
      <c r="U17" s="312"/>
    </row>
    <row r="18" spans="1:21" s="76" customFormat="1" ht="18" customHeight="1">
      <c r="A18" s="602"/>
      <c r="B18" s="310" t="s">
        <v>289</v>
      </c>
      <c r="C18" s="337"/>
      <c r="D18" s="311"/>
      <c r="E18" s="144"/>
      <c r="F18" s="337"/>
      <c r="G18" s="311">
        <v>0.71199999999999997</v>
      </c>
      <c r="H18" s="402">
        <f t="shared" si="0"/>
        <v>0.71199999999999997</v>
      </c>
      <c r="I18" s="336"/>
      <c r="J18" s="311">
        <v>0.71455999999999997</v>
      </c>
      <c r="K18" s="144">
        <f t="shared" si="5"/>
        <v>0.71455999999999997</v>
      </c>
      <c r="L18" s="312"/>
      <c r="M18" s="312"/>
      <c r="N18" s="312"/>
      <c r="O18" s="312"/>
      <c r="P18" s="312"/>
      <c r="Q18" s="312"/>
      <c r="R18" s="312"/>
      <c r="S18" s="312"/>
      <c r="T18" s="312"/>
      <c r="U18" s="312"/>
    </row>
    <row r="19" spans="1:21" s="76" customFormat="1" ht="18" customHeight="1">
      <c r="A19" s="612"/>
      <c r="B19" s="461" t="s">
        <v>290</v>
      </c>
      <c r="C19" s="337"/>
      <c r="D19" s="311"/>
      <c r="E19" s="144"/>
      <c r="F19" s="336"/>
      <c r="G19" s="311">
        <v>0.23</v>
      </c>
      <c r="H19" s="402">
        <f t="shared" si="0"/>
        <v>0.23</v>
      </c>
      <c r="I19" s="336"/>
      <c r="J19" s="311">
        <v>0.41708800000000001</v>
      </c>
      <c r="K19" s="144">
        <f t="shared" si="5"/>
        <v>0.41708800000000001</v>
      </c>
      <c r="L19" s="312"/>
      <c r="M19" s="312"/>
      <c r="N19" s="312"/>
      <c r="O19" s="312"/>
      <c r="P19" s="312"/>
      <c r="Q19" s="312"/>
      <c r="R19" s="312"/>
      <c r="S19" s="312"/>
      <c r="T19" s="312"/>
      <c r="U19" s="312"/>
    </row>
    <row r="20" spans="1:21" s="76" customFormat="1" ht="18" customHeight="1">
      <c r="A20" s="612"/>
      <c r="B20" s="461" t="s">
        <v>303</v>
      </c>
      <c r="C20" s="337"/>
      <c r="D20" s="311"/>
      <c r="E20" s="144"/>
      <c r="F20" s="336"/>
      <c r="G20" s="311"/>
      <c r="H20" s="402">
        <f t="shared" si="0"/>
        <v>0</v>
      </c>
      <c r="I20" s="336"/>
      <c r="J20" s="311">
        <v>4.0629999999999998E-3</v>
      </c>
      <c r="K20" s="144">
        <f t="shared" si="5"/>
        <v>4.0629999999999998E-3</v>
      </c>
      <c r="L20" s="312"/>
      <c r="M20" s="312"/>
      <c r="N20" s="312"/>
      <c r="O20" s="312"/>
      <c r="P20" s="312"/>
      <c r="Q20" s="312"/>
      <c r="R20" s="312"/>
      <c r="S20" s="312"/>
      <c r="T20" s="312"/>
      <c r="U20" s="312"/>
    </row>
    <row r="21" spans="1:21" s="312" customFormat="1" ht="18" customHeight="1">
      <c r="A21" s="599"/>
      <c r="B21" s="390" t="s">
        <v>53</v>
      </c>
      <c r="C21" s="337">
        <f t="shared" ref="C21:G21" si="6">SUM(C8:C19)</f>
        <v>4.0000000000000001E-3</v>
      </c>
      <c r="D21" s="311">
        <f t="shared" si="6"/>
        <v>25.052000000000003</v>
      </c>
      <c r="E21" s="144">
        <f t="shared" si="6"/>
        <v>25.056000000000004</v>
      </c>
      <c r="F21" s="336">
        <f t="shared" si="6"/>
        <v>1E-3</v>
      </c>
      <c r="G21" s="311">
        <f t="shared" si="6"/>
        <v>33.353000000000002</v>
      </c>
      <c r="H21" s="402">
        <f t="shared" ref="H21:I21" si="7">SUM(H8:H19)</f>
        <v>33.353999999999999</v>
      </c>
      <c r="I21" s="336">
        <f t="shared" si="7"/>
        <v>1.45027E-3</v>
      </c>
      <c r="J21" s="311">
        <f>SUM(J8:J20)</f>
        <v>30.606395949999992</v>
      </c>
      <c r="K21" s="144">
        <f>SUM(K8:K20)</f>
        <v>30.607846219999992</v>
      </c>
    </row>
    <row r="22" spans="1:21" s="312" customFormat="1" ht="18" customHeight="1">
      <c r="A22" s="598" t="s">
        <v>233</v>
      </c>
      <c r="B22" s="310" t="s">
        <v>28</v>
      </c>
      <c r="C22" s="326"/>
      <c r="D22" s="311"/>
      <c r="E22" s="144">
        <f>SUM(C22:D22)</f>
        <v>0</v>
      </c>
      <c r="F22" s="76"/>
      <c r="G22" s="311">
        <v>5.0000000000000001E-3</v>
      </c>
      <c r="H22" s="402">
        <f t="shared" si="0"/>
        <v>5.0000000000000001E-3</v>
      </c>
      <c r="I22" s="326"/>
      <c r="J22" s="311">
        <v>1.2725E-2</v>
      </c>
      <c r="K22" s="144">
        <f t="shared" ref="K22" si="8">SUM(I22:J22)</f>
        <v>1.2725E-2</v>
      </c>
    </row>
    <row r="23" spans="1:21" s="312" customFormat="1" ht="18" customHeight="1">
      <c r="A23" s="599"/>
      <c r="B23" s="313" t="s">
        <v>53</v>
      </c>
      <c r="C23" s="315">
        <f>C22</f>
        <v>0</v>
      </c>
      <c r="D23" s="315">
        <f>D22</f>
        <v>0</v>
      </c>
      <c r="E23" s="316">
        <f>E22</f>
        <v>0</v>
      </c>
      <c r="F23" s="315">
        <f t="shared" ref="F23:H23" si="9">F22</f>
        <v>0</v>
      </c>
      <c r="G23" s="315">
        <f t="shared" si="9"/>
        <v>5.0000000000000001E-3</v>
      </c>
      <c r="H23" s="468">
        <f t="shared" si="9"/>
        <v>5.0000000000000001E-3</v>
      </c>
      <c r="I23" s="315">
        <f t="shared" ref="I23:K23" si="10">I22</f>
        <v>0</v>
      </c>
      <c r="J23" s="315">
        <f t="shared" si="10"/>
        <v>1.2725E-2</v>
      </c>
      <c r="K23" s="315">
        <f t="shared" si="10"/>
        <v>1.2725E-2</v>
      </c>
    </row>
    <row r="24" spans="1:21" s="76" customFormat="1" ht="18" customHeight="1">
      <c r="A24" s="603" t="s">
        <v>38</v>
      </c>
      <c r="B24" s="317" t="s">
        <v>16</v>
      </c>
      <c r="C24" s="327"/>
      <c r="D24" s="318">
        <v>0.80700000000000005</v>
      </c>
      <c r="E24" s="145">
        <f t="shared" ref="E24:E37" si="11">SUM(C24:D24)</f>
        <v>0.80700000000000005</v>
      </c>
      <c r="F24" s="328"/>
      <c r="G24" s="318">
        <v>3.17</v>
      </c>
      <c r="H24" s="397">
        <f t="shared" si="0"/>
        <v>3.17</v>
      </c>
      <c r="I24" s="327">
        <v>7.2129999999999998E-3</v>
      </c>
      <c r="J24" s="318">
        <v>5.11008</v>
      </c>
      <c r="K24" s="145">
        <f t="shared" ref="K24:K38" si="12">SUM(I24:J24)</f>
        <v>5.1172930000000001</v>
      </c>
      <c r="L24" s="312"/>
      <c r="M24" s="312"/>
      <c r="N24" s="312"/>
      <c r="O24" s="312"/>
      <c r="P24" s="312"/>
      <c r="Q24" s="312"/>
      <c r="R24" s="312"/>
      <c r="S24" s="312"/>
      <c r="T24" s="312"/>
      <c r="U24" s="312"/>
    </row>
    <row r="25" spans="1:21" s="76" customFormat="1" ht="18" customHeight="1">
      <c r="A25" s="602"/>
      <c r="B25" s="321" t="s">
        <v>17</v>
      </c>
      <c r="C25" s="323">
        <v>2.484</v>
      </c>
      <c r="D25" s="322">
        <v>9.2999999999999999E-2</v>
      </c>
      <c r="E25" s="147">
        <f t="shared" si="11"/>
        <v>2.577</v>
      </c>
      <c r="F25" s="324">
        <v>4.1310000000000002</v>
      </c>
      <c r="G25" s="322">
        <v>0.27300000000000002</v>
      </c>
      <c r="H25" s="394">
        <f t="shared" si="0"/>
        <v>4.4039999999999999</v>
      </c>
      <c r="I25" s="323">
        <v>6.0250830000000004</v>
      </c>
      <c r="J25" s="322">
        <v>0.56208499999999995</v>
      </c>
      <c r="K25" s="147">
        <f t="shared" si="12"/>
        <v>6.5871680000000001</v>
      </c>
      <c r="L25" s="312"/>
      <c r="M25" s="312"/>
      <c r="N25" s="312"/>
      <c r="O25" s="312"/>
      <c r="P25" s="312"/>
      <c r="Q25" s="312"/>
      <c r="R25" s="312"/>
      <c r="S25" s="312"/>
      <c r="T25" s="312"/>
      <c r="U25" s="312"/>
    </row>
    <row r="26" spans="1:21" s="76" customFormat="1" ht="18" customHeight="1">
      <c r="A26" s="602"/>
      <c r="B26" s="321" t="s">
        <v>18</v>
      </c>
      <c r="C26" s="323">
        <v>3.31</v>
      </c>
      <c r="D26" s="322">
        <v>5.274</v>
      </c>
      <c r="E26" s="147">
        <f t="shared" si="11"/>
        <v>8.5839999999999996</v>
      </c>
      <c r="F26" s="324">
        <v>4.4649999999999999</v>
      </c>
      <c r="G26" s="322">
        <v>7.2640000000000002</v>
      </c>
      <c r="H26" s="394">
        <f t="shared" si="0"/>
        <v>11.728999999999999</v>
      </c>
      <c r="I26" s="323">
        <v>7.1999000000000004</v>
      </c>
      <c r="J26" s="322">
        <v>6.3784520000000002</v>
      </c>
      <c r="K26" s="147">
        <f t="shared" si="12"/>
        <v>13.578352000000001</v>
      </c>
      <c r="L26" s="312"/>
      <c r="M26" s="312"/>
      <c r="N26" s="312"/>
      <c r="O26" s="312"/>
      <c r="P26" s="312"/>
      <c r="Q26" s="312"/>
      <c r="R26" s="312"/>
      <c r="S26" s="312"/>
      <c r="T26" s="312"/>
      <c r="U26" s="312"/>
    </row>
    <row r="27" spans="1:21" s="76" customFormat="1" ht="18" customHeight="1">
      <c r="A27" s="602"/>
      <c r="B27" s="321" t="s">
        <v>31</v>
      </c>
      <c r="C27" s="323"/>
      <c r="D27" s="322">
        <v>4.0000000000000001E-3</v>
      </c>
      <c r="E27" s="147">
        <f t="shared" si="11"/>
        <v>4.0000000000000001E-3</v>
      </c>
      <c r="F27" s="324"/>
      <c r="G27" s="322">
        <v>2E-3</v>
      </c>
      <c r="H27" s="394">
        <f t="shared" si="0"/>
        <v>2E-3</v>
      </c>
      <c r="I27" s="323"/>
      <c r="J27" s="322">
        <v>5.8399999999999999E-4</v>
      </c>
      <c r="K27" s="147">
        <f t="shared" si="12"/>
        <v>5.8399999999999999E-4</v>
      </c>
      <c r="L27" s="312"/>
      <c r="M27" s="312"/>
      <c r="N27" s="312"/>
      <c r="O27" s="312"/>
      <c r="P27" s="312"/>
      <c r="Q27" s="312"/>
      <c r="R27" s="312"/>
      <c r="S27" s="312"/>
      <c r="T27" s="312"/>
      <c r="U27" s="312"/>
    </row>
    <row r="28" spans="1:21" s="76" customFormat="1" ht="18" customHeight="1">
      <c r="A28" s="602"/>
      <c r="B28" s="321" t="s">
        <v>25</v>
      </c>
      <c r="C28" s="323">
        <v>0</v>
      </c>
      <c r="D28" s="322">
        <v>3.3000000000000002E-2</v>
      </c>
      <c r="E28" s="147">
        <f t="shared" si="11"/>
        <v>3.3000000000000002E-2</v>
      </c>
      <c r="F28" s="324"/>
      <c r="G28" s="322">
        <v>0.24</v>
      </c>
      <c r="H28" s="394">
        <f t="shared" si="0"/>
        <v>0.24</v>
      </c>
      <c r="I28" s="323"/>
      <c r="J28" s="322">
        <f>'ST7'!F20</f>
        <v>0.89930999999999994</v>
      </c>
      <c r="K28" s="147">
        <f t="shared" si="12"/>
        <v>0.89930999999999994</v>
      </c>
      <c r="L28" s="312"/>
      <c r="M28" s="312"/>
      <c r="N28" s="312"/>
      <c r="O28" s="312"/>
      <c r="P28" s="312"/>
      <c r="Q28" s="312"/>
      <c r="R28" s="312"/>
      <c r="S28" s="312"/>
      <c r="T28" s="312"/>
      <c r="U28" s="312"/>
    </row>
    <row r="29" spans="1:21" s="76" customFormat="1" ht="18" customHeight="1">
      <c r="A29" s="602"/>
      <c r="B29" s="321" t="s">
        <v>26</v>
      </c>
      <c r="C29" s="323"/>
      <c r="D29" s="322"/>
      <c r="E29" s="147">
        <f t="shared" si="11"/>
        <v>0</v>
      </c>
      <c r="F29" s="324"/>
      <c r="G29" s="322"/>
      <c r="H29" s="394">
        <f t="shared" si="0"/>
        <v>0</v>
      </c>
      <c r="I29" s="323"/>
      <c r="J29" s="322">
        <v>0</v>
      </c>
      <c r="K29" s="147">
        <f t="shared" si="12"/>
        <v>0</v>
      </c>
      <c r="L29" s="312"/>
      <c r="M29" s="312"/>
      <c r="N29" s="312"/>
      <c r="O29" s="312"/>
      <c r="P29" s="312"/>
      <c r="Q29" s="312"/>
      <c r="R29" s="312"/>
      <c r="S29" s="312"/>
      <c r="T29" s="312"/>
      <c r="U29" s="312"/>
    </row>
    <row r="30" spans="1:21" s="76" customFormat="1" ht="18" customHeight="1">
      <c r="A30" s="602"/>
      <c r="B30" s="329" t="s">
        <v>109</v>
      </c>
      <c r="C30" s="323"/>
      <c r="D30" s="322"/>
      <c r="E30" s="147">
        <f t="shared" si="11"/>
        <v>0</v>
      </c>
      <c r="F30" s="324"/>
      <c r="G30" s="322"/>
      <c r="H30" s="394">
        <f t="shared" si="0"/>
        <v>0</v>
      </c>
      <c r="I30" s="323"/>
      <c r="J30" s="322">
        <v>0</v>
      </c>
      <c r="K30" s="147">
        <f t="shared" si="12"/>
        <v>0</v>
      </c>
      <c r="L30" s="312"/>
      <c r="M30" s="312"/>
      <c r="N30" s="312"/>
      <c r="O30" s="312"/>
      <c r="P30" s="312"/>
      <c r="Q30" s="312"/>
      <c r="R30" s="312"/>
      <c r="S30" s="312"/>
      <c r="T30" s="312"/>
      <c r="U30" s="312"/>
    </row>
    <row r="31" spans="1:21" s="76" customFormat="1" ht="18" customHeight="1">
      <c r="A31" s="602"/>
      <c r="B31" s="329" t="s">
        <v>234</v>
      </c>
      <c r="C31" s="323"/>
      <c r="D31" s="322">
        <v>0.77700000000000002</v>
      </c>
      <c r="E31" s="147">
        <f t="shared" si="11"/>
        <v>0.77700000000000002</v>
      </c>
      <c r="F31" s="324"/>
      <c r="G31" s="322">
        <v>0.248</v>
      </c>
      <c r="H31" s="394">
        <f t="shared" si="0"/>
        <v>0.248</v>
      </c>
      <c r="I31" s="323"/>
      <c r="J31" s="322">
        <v>0.86895156856334976</v>
      </c>
      <c r="K31" s="147">
        <f t="shared" si="12"/>
        <v>0.86895156856334976</v>
      </c>
      <c r="L31" s="312"/>
      <c r="M31" s="312"/>
      <c r="N31" s="312"/>
      <c r="O31" s="312"/>
      <c r="P31" s="312"/>
      <c r="Q31" s="312"/>
      <c r="R31" s="312"/>
      <c r="S31" s="312"/>
      <c r="T31" s="312"/>
      <c r="U31" s="312"/>
    </row>
    <row r="32" spans="1:21" s="76" customFormat="1" ht="18" customHeight="1">
      <c r="A32" s="602"/>
      <c r="B32" s="329" t="s">
        <v>235</v>
      </c>
      <c r="C32" s="323"/>
      <c r="D32" s="322">
        <v>0.438</v>
      </c>
      <c r="E32" s="147">
        <f t="shared" si="11"/>
        <v>0.438</v>
      </c>
      <c r="F32" s="324"/>
      <c r="G32" s="322">
        <v>0.60799999999999998</v>
      </c>
      <c r="H32" s="394">
        <f t="shared" si="0"/>
        <v>0.60799999999999998</v>
      </c>
      <c r="I32" s="323"/>
      <c r="J32" s="322">
        <v>0.35832152999999994</v>
      </c>
      <c r="K32" s="147">
        <f t="shared" si="12"/>
        <v>0.35832152999999994</v>
      </c>
      <c r="L32" s="312"/>
      <c r="M32" s="312"/>
      <c r="N32" s="312"/>
      <c r="O32" s="312"/>
      <c r="P32" s="312"/>
      <c r="Q32" s="312"/>
      <c r="R32" s="312"/>
      <c r="S32" s="312"/>
      <c r="T32" s="312"/>
      <c r="U32" s="312"/>
    </row>
    <row r="33" spans="1:21" s="76" customFormat="1" ht="18" customHeight="1">
      <c r="A33" s="602"/>
      <c r="B33" s="329" t="s">
        <v>291</v>
      </c>
      <c r="C33" s="323"/>
      <c r="D33" s="322"/>
      <c r="E33" s="147"/>
      <c r="F33" s="324"/>
      <c r="G33" s="322">
        <v>0.192</v>
      </c>
      <c r="H33" s="394">
        <f t="shared" si="0"/>
        <v>0.192</v>
      </c>
      <c r="I33" s="323"/>
      <c r="J33" s="322">
        <v>0.52440500000000001</v>
      </c>
      <c r="K33" s="147">
        <f t="shared" si="12"/>
        <v>0.52440500000000001</v>
      </c>
      <c r="L33" s="312"/>
      <c r="M33" s="312"/>
      <c r="N33" s="312"/>
      <c r="O33" s="312"/>
      <c r="P33" s="312"/>
      <c r="Q33" s="312"/>
      <c r="R33" s="312"/>
      <c r="S33" s="312"/>
      <c r="T33" s="312"/>
      <c r="U33" s="312"/>
    </row>
    <row r="34" spans="1:21" s="76" customFormat="1" ht="18" customHeight="1">
      <c r="A34" s="602"/>
      <c r="B34" s="321" t="s">
        <v>108</v>
      </c>
      <c r="C34" s="323"/>
      <c r="D34" s="322">
        <v>3.3010000000000002</v>
      </c>
      <c r="E34" s="147">
        <f t="shared" si="11"/>
        <v>3.3010000000000002</v>
      </c>
      <c r="F34" s="324"/>
      <c r="G34" s="322">
        <v>4.4029999999999996</v>
      </c>
      <c r="H34" s="394">
        <f t="shared" si="0"/>
        <v>4.4029999999999996</v>
      </c>
      <c r="I34" s="323"/>
      <c r="J34" s="322">
        <v>1.0867370000000001</v>
      </c>
      <c r="K34" s="147">
        <f t="shared" si="12"/>
        <v>1.0867370000000001</v>
      </c>
      <c r="L34" s="312"/>
      <c r="M34" s="312"/>
      <c r="N34" s="312"/>
      <c r="O34" s="312"/>
      <c r="P34" s="312"/>
      <c r="Q34" s="312"/>
      <c r="R34" s="312"/>
      <c r="S34" s="312"/>
      <c r="T34" s="312"/>
      <c r="U34" s="312"/>
    </row>
    <row r="35" spans="1:21" s="76" customFormat="1" ht="18" customHeight="1">
      <c r="A35" s="602"/>
      <c r="B35" s="321" t="s">
        <v>227</v>
      </c>
      <c r="C35" s="323"/>
      <c r="D35" s="322">
        <v>5.6000000000000001E-2</v>
      </c>
      <c r="E35" s="147">
        <f t="shared" si="11"/>
        <v>5.6000000000000001E-2</v>
      </c>
      <c r="F35" s="324"/>
      <c r="G35" s="322">
        <v>0.42599999999999999</v>
      </c>
      <c r="H35" s="394">
        <f t="shared" si="0"/>
        <v>0.42599999999999999</v>
      </c>
      <c r="I35" s="323"/>
      <c r="J35" s="322">
        <v>0.42873</v>
      </c>
      <c r="K35" s="147">
        <f t="shared" si="12"/>
        <v>0.42873</v>
      </c>
      <c r="L35" s="312"/>
      <c r="M35" s="312"/>
      <c r="N35" s="312"/>
      <c r="O35" s="312"/>
      <c r="P35" s="312"/>
      <c r="Q35" s="312"/>
      <c r="R35" s="312"/>
      <c r="S35" s="312"/>
      <c r="T35" s="312"/>
      <c r="U35" s="312"/>
    </row>
    <row r="36" spans="1:21" s="76" customFormat="1" ht="18" customHeight="1">
      <c r="A36" s="602"/>
      <c r="B36" s="321" t="s">
        <v>158</v>
      </c>
      <c r="C36" s="323">
        <v>7.0000000000000001E-3</v>
      </c>
      <c r="D36" s="322"/>
      <c r="E36" s="147">
        <f t="shared" si="11"/>
        <v>7.0000000000000001E-3</v>
      </c>
      <c r="F36" s="324">
        <v>2.7E-2</v>
      </c>
      <c r="G36" s="322"/>
      <c r="H36" s="394">
        <f t="shared" si="0"/>
        <v>2.7E-2</v>
      </c>
      <c r="I36" s="323">
        <v>5.1862999999999999E-2</v>
      </c>
      <c r="J36" s="322"/>
      <c r="K36" s="147">
        <f t="shared" si="12"/>
        <v>5.1862999999999999E-2</v>
      </c>
      <c r="L36" s="312"/>
      <c r="M36" s="312"/>
      <c r="N36" s="312"/>
      <c r="O36" s="312"/>
      <c r="P36" s="312"/>
      <c r="Q36" s="312"/>
      <c r="R36" s="312"/>
      <c r="S36" s="312"/>
      <c r="T36" s="312"/>
      <c r="U36" s="312"/>
    </row>
    <row r="37" spans="1:21" s="76" customFormat="1" ht="18" customHeight="1">
      <c r="A37" s="602"/>
      <c r="B37" s="329" t="s">
        <v>236</v>
      </c>
      <c r="C37" s="323"/>
      <c r="D37" s="322">
        <v>6.0000000000000001E-3</v>
      </c>
      <c r="E37" s="147">
        <f t="shared" si="11"/>
        <v>6.0000000000000001E-3</v>
      </c>
      <c r="F37" s="324"/>
      <c r="G37" s="322">
        <v>1E-3</v>
      </c>
      <c r="H37" s="394">
        <f t="shared" si="0"/>
        <v>1E-3</v>
      </c>
      <c r="I37" s="323"/>
      <c r="J37" s="322">
        <v>9.7000000000000005E-4</v>
      </c>
      <c r="K37" s="147">
        <f t="shared" si="12"/>
        <v>9.7000000000000005E-4</v>
      </c>
      <c r="L37" s="312"/>
      <c r="M37" s="312"/>
      <c r="N37" s="312"/>
      <c r="O37" s="312"/>
      <c r="P37" s="312"/>
      <c r="Q37" s="312"/>
      <c r="R37" s="312"/>
      <c r="S37" s="312"/>
      <c r="T37" s="312"/>
      <c r="U37" s="312"/>
    </row>
    <row r="38" spans="1:21" s="76" customFormat="1" ht="18" customHeight="1">
      <c r="A38" s="602"/>
      <c r="B38" s="392" t="s">
        <v>304</v>
      </c>
      <c r="C38" s="325"/>
      <c r="D38" s="100"/>
      <c r="E38" s="143"/>
      <c r="F38" s="100"/>
      <c r="G38" s="100"/>
      <c r="H38" s="465"/>
      <c r="I38" s="325"/>
      <c r="J38" s="464">
        <v>5.9919999999999999E-3</v>
      </c>
      <c r="K38" s="143">
        <f t="shared" si="12"/>
        <v>5.9919999999999999E-3</v>
      </c>
      <c r="L38" s="312"/>
      <c r="M38" s="312"/>
      <c r="N38" s="312"/>
      <c r="O38" s="312"/>
      <c r="P38" s="312"/>
      <c r="Q38" s="312"/>
      <c r="R38" s="312"/>
      <c r="S38" s="312"/>
      <c r="T38" s="312"/>
      <c r="U38" s="312"/>
    </row>
    <row r="39" spans="1:21" s="312" customFormat="1" ht="18" customHeight="1">
      <c r="A39" s="599"/>
      <c r="B39" s="313" t="s">
        <v>53</v>
      </c>
      <c r="C39" s="316">
        <f t="shared" ref="C39:H39" si="13">SUM(C24:C37)</f>
        <v>5.8010000000000002</v>
      </c>
      <c r="D39" s="316">
        <f t="shared" si="13"/>
        <v>10.789</v>
      </c>
      <c r="E39" s="316">
        <f t="shared" si="13"/>
        <v>16.590000000000003</v>
      </c>
      <c r="F39" s="316">
        <f t="shared" si="13"/>
        <v>8.6229999999999993</v>
      </c>
      <c r="G39" s="316">
        <f t="shared" si="13"/>
        <v>16.827000000000002</v>
      </c>
      <c r="H39" s="467">
        <f t="shared" si="13"/>
        <v>25.449999999999996</v>
      </c>
      <c r="I39" s="316">
        <f t="shared" ref="I39" si="14">SUM(I24:I37)</f>
        <v>13.284059000000003</v>
      </c>
      <c r="J39" s="316">
        <f>SUM(J24:J38)</f>
        <v>16.224618098563347</v>
      </c>
      <c r="K39" s="316">
        <f>SUM(K24:K38)</f>
        <v>29.508677098563354</v>
      </c>
    </row>
    <row r="40" spans="1:21" s="312" customFormat="1" ht="18" customHeight="1">
      <c r="A40" s="598" t="s">
        <v>176</v>
      </c>
      <c r="B40" s="330" t="s">
        <v>19</v>
      </c>
      <c r="C40" s="332"/>
      <c r="D40" s="331">
        <v>3.6949999999999998</v>
      </c>
      <c r="E40" s="148">
        <f t="shared" ref="E40:E50" si="15">SUM(C40:D40)</f>
        <v>3.6949999999999998</v>
      </c>
      <c r="F40" s="333"/>
      <c r="G40" s="331">
        <v>3.0190000000000001</v>
      </c>
      <c r="H40" s="403">
        <f t="shared" si="0"/>
        <v>3.0190000000000001</v>
      </c>
      <c r="I40" s="332"/>
      <c r="J40" s="333">
        <v>4.2652092320000001</v>
      </c>
      <c r="K40" s="148">
        <f t="shared" ref="K40:K50" si="16">SUM(I40:J40)</f>
        <v>4.2652092320000001</v>
      </c>
    </row>
    <row r="41" spans="1:21" s="76" customFormat="1" ht="18" customHeight="1">
      <c r="A41" s="602"/>
      <c r="B41" s="321" t="s">
        <v>20</v>
      </c>
      <c r="C41" s="334">
        <v>3.0000000000000001E-3</v>
      </c>
      <c r="D41" s="322">
        <v>4.7E-2</v>
      </c>
      <c r="E41" s="147">
        <f t="shared" si="15"/>
        <v>0.05</v>
      </c>
      <c r="F41" s="335"/>
      <c r="G41" s="322">
        <v>0.27300000000000002</v>
      </c>
      <c r="H41" s="394">
        <f t="shared" si="0"/>
        <v>0.27300000000000002</v>
      </c>
      <c r="I41" s="334"/>
      <c r="J41" s="335">
        <v>0.46283032500000004</v>
      </c>
      <c r="K41" s="147">
        <f t="shared" si="16"/>
        <v>0.46283032500000004</v>
      </c>
      <c r="L41" s="312"/>
      <c r="M41" s="312"/>
      <c r="N41" s="312"/>
      <c r="O41" s="312"/>
      <c r="P41" s="312"/>
      <c r="Q41" s="312"/>
      <c r="R41" s="312"/>
      <c r="S41" s="312"/>
      <c r="T41" s="312"/>
      <c r="U41" s="312"/>
    </row>
    <row r="42" spans="1:21" s="76" customFormat="1" ht="18" customHeight="1">
      <c r="A42" s="602"/>
      <c r="B42" s="321" t="s">
        <v>21</v>
      </c>
      <c r="C42" s="323"/>
      <c r="D42" s="322">
        <v>0.46</v>
      </c>
      <c r="E42" s="147">
        <f t="shared" si="15"/>
        <v>0.46</v>
      </c>
      <c r="F42" s="324"/>
      <c r="G42" s="322">
        <v>0.82799999999999996</v>
      </c>
      <c r="H42" s="394">
        <f t="shared" si="0"/>
        <v>0.82799999999999996</v>
      </c>
      <c r="I42" s="323"/>
      <c r="J42" s="324">
        <v>1.1001822699999997</v>
      </c>
      <c r="K42" s="147">
        <f t="shared" si="16"/>
        <v>1.1001822699999997</v>
      </c>
      <c r="L42" s="312"/>
      <c r="M42" s="312"/>
      <c r="N42" s="312"/>
      <c r="O42" s="312"/>
      <c r="P42" s="312"/>
      <c r="Q42" s="312"/>
      <c r="R42" s="312"/>
      <c r="S42" s="312"/>
      <c r="T42" s="312"/>
      <c r="U42" s="312"/>
    </row>
    <row r="43" spans="1:21" s="76" customFormat="1" ht="18" customHeight="1">
      <c r="A43" s="602"/>
      <c r="B43" s="321" t="s">
        <v>198</v>
      </c>
      <c r="C43" s="323"/>
      <c r="D43" s="322">
        <v>0.54900000000000004</v>
      </c>
      <c r="E43" s="147">
        <f t="shared" si="15"/>
        <v>0.54900000000000004</v>
      </c>
      <c r="F43" s="324"/>
      <c r="G43" s="322">
        <v>0.51200000000000001</v>
      </c>
      <c r="H43" s="394">
        <f t="shared" si="0"/>
        <v>0.51200000000000001</v>
      </c>
      <c r="I43" s="323"/>
      <c r="J43" s="322">
        <v>0.70724341700000004</v>
      </c>
      <c r="K43" s="147">
        <f t="shared" si="16"/>
        <v>0.70724341700000004</v>
      </c>
      <c r="L43" s="312"/>
      <c r="M43" s="312"/>
      <c r="N43" s="312"/>
      <c r="O43" s="312"/>
      <c r="P43" s="312"/>
      <c r="Q43" s="312"/>
      <c r="R43" s="312"/>
      <c r="S43" s="312"/>
      <c r="T43" s="312"/>
      <c r="U43" s="312"/>
    </row>
    <row r="44" spans="1:21" s="76" customFormat="1" ht="18" customHeight="1">
      <c r="A44" s="602"/>
      <c r="B44" s="310" t="s">
        <v>228</v>
      </c>
      <c r="C44" s="336"/>
      <c r="D44" s="311">
        <v>0.311</v>
      </c>
      <c r="E44" s="144">
        <f t="shared" si="15"/>
        <v>0.311</v>
      </c>
      <c r="F44" s="337"/>
      <c r="G44" s="311">
        <v>0.29599999999999999</v>
      </c>
      <c r="H44" s="402">
        <f t="shared" si="0"/>
        <v>0.29599999999999999</v>
      </c>
      <c r="I44" s="336"/>
      <c r="J44" s="311">
        <v>0.26311900000000005</v>
      </c>
      <c r="K44" s="144">
        <f t="shared" si="16"/>
        <v>0.26311900000000005</v>
      </c>
      <c r="L44" s="312"/>
      <c r="M44" s="312"/>
      <c r="N44" s="312"/>
      <c r="O44" s="312"/>
      <c r="P44" s="312"/>
      <c r="Q44" s="312"/>
      <c r="R44" s="312"/>
      <c r="S44" s="312"/>
      <c r="T44" s="312"/>
      <c r="U44" s="312"/>
    </row>
    <row r="45" spans="1:21" s="76" customFormat="1" ht="18" customHeight="1">
      <c r="A45" s="602"/>
      <c r="B45" s="321" t="s">
        <v>117</v>
      </c>
      <c r="C45" s="323"/>
      <c r="D45" s="322">
        <v>0.44800000000000001</v>
      </c>
      <c r="E45" s="147">
        <f t="shared" si="15"/>
        <v>0.44800000000000001</v>
      </c>
      <c r="F45" s="324"/>
      <c r="G45" s="322">
        <v>0.64700000000000002</v>
      </c>
      <c r="H45" s="394">
        <f t="shared" si="0"/>
        <v>0.64700000000000002</v>
      </c>
      <c r="I45" s="323"/>
      <c r="J45" s="322">
        <v>0.73093823000000002</v>
      </c>
      <c r="K45" s="147">
        <f t="shared" si="16"/>
        <v>0.73093823000000002</v>
      </c>
      <c r="L45" s="312"/>
      <c r="M45" s="312"/>
      <c r="N45" s="312"/>
      <c r="O45" s="312"/>
      <c r="P45" s="312"/>
      <c r="Q45" s="312"/>
      <c r="R45" s="312"/>
      <c r="S45" s="312"/>
      <c r="T45" s="312"/>
      <c r="U45" s="312"/>
    </row>
    <row r="46" spans="1:21" s="76" customFormat="1" ht="18" customHeight="1">
      <c r="A46" s="602"/>
      <c r="B46" s="321" t="s">
        <v>149</v>
      </c>
      <c r="C46" s="323"/>
      <c r="D46" s="322">
        <v>0.221</v>
      </c>
      <c r="E46" s="147">
        <f t="shared" si="15"/>
        <v>0.221</v>
      </c>
      <c r="F46" s="324"/>
      <c r="G46" s="322">
        <v>0.2</v>
      </c>
      <c r="H46" s="394">
        <f t="shared" si="0"/>
        <v>0.2</v>
      </c>
      <c r="I46" s="323"/>
      <c r="J46" s="322">
        <v>8.3098809999999995E-2</v>
      </c>
      <c r="K46" s="147">
        <f t="shared" si="16"/>
        <v>8.3098809999999995E-2</v>
      </c>
      <c r="L46" s="312"/>
      <c r="M46" s="312"/>
      <c r="N46" s="312"/>
      <c r="O46" s="312"/>
      <c r="P46" s="312"/>
      <c r="Q46" s="312"/>
      <c r="R46" s="312"/>
      <c r="S46" s="312"/>
      <c r="T46" s="312"/>
      <c r="U46" s="312"/>
    </row>
    <row r="47" spans="1:21" s="76" customFormat="1" ht="18" customHeight="1">
      <c r="A47" s="602"/>
      <c r="B47" s="321" t="s">
        <v>152</v>
      </c>
      <c r="C47" s="323"/>
      <c r="D47" s="322">
        <v>1E-3</v>
      </c>
      <c r="E47" s="147">
        <f t="shared" si="15"/>
        <v>1E-3</v>
      </c>
      <c r="F47" s="324"/>
      <c r="G47" s="322">
        <v>1E-3</v>
      </c>
      <c r="H47" s="394">
        <f t="shared" si="0"/>
        <v>1E-3</v>
      </c>
      <c r="I47" s="323"/>
      <c r="J47" s="322">
        <v>8.9000000000000006E-4</v>
      </c>
      <c r="K47" s="147">
        <f t="shared" si="16"/>
        <v>8.9000000000000006E-4</v>
      </c>
      <c r="L47" s="312"/>
      <c r="M47" s="312"/>
      <c r="N47" s="312"/>
      <c r="O47" s="312"/>
      <c r="P47" s="312"/>
      <c r="Q47" s="312"/>
      <c r="R47" s="312"/>
      <c r="S47" s="312"/>
      <c r="T47" s="312"/>
      <c r="U47" s="312"/>
    </row>
    <row r="48" spans="1:21" s="76" customFormat="1" ht="18" customHeight="1">
      <c r="A48" s="602"/>
      <c r="B48" s="321" t="s">
        <v>197</v>
      </c>
      <c r="C48" s="323"/>
      <c r="D48" s="322">
        <v>7.0000000000000001E-3</v>
      </c>
      <c r="E48" s="147">
        <f t="shared" si="15"/>
        <v>7.0000000000000001E-3</v>
      </c>
      <c r="F48" s="324"/>
      <c r="G48" s="322">
        <v>0.17199999999999999</v>
      </c>
      <c r="H48" s="394">
        <f t="shared" si="0"/>
        <v>0.17199999999999999</v>
      </c>
      <c r="I48" s="323"/>
      <c r="J48" s="322">
        <v>4.3000000000000001E-7</v>
      </c>
      <c r="K48" s="147">
        <f t="shared" si="16"/>
        <v>4.3000000000000001E-7</v>
      </c>
      <c r="L48" s="312"/>
      <c r="M48" s="312"/>
      <c r="N48" s="312"/>
      <c r="O48" s="312"/>
      <c r="P48" s="312"/>
      <c r="Q48" s="312"/>
      <c r="R48" s="312"/>
      <c r="S48" s="312"/>
      <c r="T48" s="312"/>
      <c r="U48" s="312"/>
    </row>
    <row r="49" spans="1:21" s="76" customFormat="1" ht="18" customHeight="1">
      <c r="A49" s="602"/>
      <c r="B49" s="310" t="s">
        <v>230</v>
      </c>
      <c r="C49" s="336"/>
      <c r="D49" s="311">
        <v>4.0000000000000001E-3</v>
      </c>
      <c r="E49" s="144">
        <f t="shared" si="15"/>
        <v>4.0000000000000001E-3</v>
      </c>
      <c r="F49" s="337"/>
      <c r="G49" s="311">
        <v>1.7000000000000001E-2</v>
      </c>
      <c r="H49" s="402">
        <f t="shared" si="0"/>
        <v>1.7000000000000001E-2</v>
      </c>
      <c r="I49" s="336"/>
      <c r="J49" s="311">
        <v>8.9308699999999987E-3</v>
      </c>
      <c r="K49" s="144">
        <f t="shared" si="16"/>
        <v>8.9308699999999987E-3</v>
      </c>
      <c r="L49" s="312"/>
      <c r="M49" s="312"/>
      <c r="N49" s="312"/>
      <c r="O49" s="312"/>
      <c r="P49" s="312"/>
      <c r="Q49" s="312"/>
      <c r="R49" s="312"/>
      <c r="S49" s="312"/>
      <c r="T49" s="312"/>
      <c r="U49" s="312"/>
    </row>
    <row r="50" spans="1:21" s="76" customFormat="1" ht="22.15" hidden="1" customHeight="1">
      <c r="A50" s="602"/>
      <c r="B50" s="310" t="s">
        <v>41</v>
      </c>
      <c r="C50" s="336"/>
      <c r="D50" s="311"/>
      <c r="E50" s="144">
        <f t="shared" si="15"/>
        <v>0</v>
      </c>
      <c r="F50" s="337"/>
      <c r="G50" s="311"/>
      <c r="H50" s="402">
        <f t="shared" si="0"/>
        <v>0</v>
      </c>
      <c r="I50" s="336"/>
      <c r="J50" s="311"/>
      <c r="K50" s="144">
        <f t="shared" si="16"/>
        <v>0</v>
      </c>
      <c r="L50" s="312"/>
      <c r="M50" s="312"/>
      <c r="N50" s="312"/>
      <c r="O50" s="312"/>
      <c r="P50" s="312"/>
      <c r="Q50" s="312"/>
      <c r="R50" s="312"/>
      <c r="S50" s="312"/>
      <c r="T50" s="312"/>
      <c r="U50" s="312"/>
    </row>
    <row r="51" spans="1:21" s="312" customFormat="1" ht="18" customHeight="1">
      <c r="A51" s="599"/>
      <c r="B51" s="313" t="s">
        <v>53</v>
      </c>
      <c r="C51" s="316">
        <f>SUM(C40:C50)</f>
        <v>3.0000000000000001E-3</v>
      </c>
      <c r="D51" s="316">
        <f>SUM(D40:D50)</f>
        <v>5.7430000000000003</v>
      </c>
      <c r="E51" s="316">
        <f>SUM(E40:E50)</f>
        <v>5.7460000000000004</v>
      </c>
      <c r="F51" s="316">
        <f t="shared" ref="F51:H51" si="17">SUM(F40:F50)</f>
        <v>0</v>
      </c>
      <c r="G51" s="316">
        <f t="shared" si="17"/>
        <v>5.9650000000000007</v>
      </c>
      <c r="H51" s="467">
        <f t="shared" si="17"/>
        <v>5.9650000000000007</v>
      </c>
      <c r="I51" s="316">
        <f t="shared" ref="I51:K51" si="18">SUM(I40:I50)</f>
        <v>0</v>
      </c>
      <c r="J51" s="316">
        <f t="shared" si="18"/>
        <v>7.622442583999999</v>
      </c>
      <c r="K51" s="316">
        <f t="shared" si="18"/>
        <v>7.622442583999999</v>
      </c>
    </row>
    <row r="52" spans="1:21" s="312" customFormat="1" ht="20.100000000000001" customHeight="1" thickBot="1">
      <c r="A52" s="338"/>
      <c r="B52" s="339"/>
      <c r="C52" s="340"/>
      <c r="D52" s="340"/>
      <c r="E52" s="340"/>
      <c r="F52" s="340"/>
      <c r="G52" s="340"/>
      <c r="H52" s="469" t="s">
        <v>237</v>
      </c>
      <c r="I52" s="471"/>
      <c r="J52" s="465"/>
      <c r="K52" s="314"/>
    </row>
    <row r="53" spans="1:21" s="76" customFormat="1" ht="18" customHeight="1">
      <c r="A53" s="602" t="s">
        <v>39</v>
      </c>
      <c r="B53" s="317" t="s">
        <v>20</v>
      </c>
      <c r="C53" s="327"/>
      <c r="D53" s="318">
        <v>10.504</v>
      </c>
      <c r="E53" s="145">
        <f>SUM(C53:D53)</f>
        <v>10.504</v>
      </c>
      <c r="F53" s="328"/>
      <c r="G53" s="318">
        <v>9.1489999999999991</v>
      </c>
      <c r="H53" s="397">
        <f t="shared" si="0"/>
        <v>9.1489999999999991</v>
      </c>
      <c r="I53" s="472"/>
      <c r="J53" s="331">
        <v>9.5216398459999994</v>
      </c>
      <c r="K53" s="148">
        <f t="shared" ref="K53" si="19">SUM(I53:J53)</f>
        <v>9.5216398459999994</v>
      </c>
      <c r="L53" s="312"/>
      <c r="M53" s="312"/>
      <c r="N53" s="312"/>
      <c r="O53" s="312"/>
      <c r="P53" s="312"/>
      <c r="Q53" s="312"/>
      <c r="R53" s="312"/>
      <c r="S53" s="312"/>
      <c r="T53" s="312"/>
      <c r="U53" s="312"/>
    </row>
    <row r="54" spans="1:21" s="76" customFormat="1" ht="18" customHeight="1">
      <c r="A54" s="602"/>
      <c r="B54" s="341" t="s">
        <v>196</v>
      </c>
      <c r="C54" s="323"/>
      <c r="D54" s="322">
        <v>0.01</v>
      </c>
      <c r="E54" s="147">
        <f>SUM(C54:D54)</f>
        <v>0.01</v>
      </c>
      <c r="F54" s="324"/>
      <c r="G54" s="322">
        <v>1.7999999999999999E-2</v>
      </c>
      <c r="H54" s="394">
        <f>SUM(F54:G54)</f>
        <v>1.7999999999999999E-2</v>
      </c>
      <c r="I54" s="323"/>
      <c r="J54" s="322">
        <v>6.7777119999999899E-2</v>
      </c>
      <c r="K54" s="147">
        <f>SUM(I54:J54)</f>
        <v>6.7777119999999899E-2</v>
      </c>
      <c r="L54" s="312"/>
      <c r="M54" s="312"/>
      <c r="N54" s="312"/>
      <c r="O54" s="312"/>
      <c r="P54" s="312"/>
      <c r="Q54" s="312"/>
      <c r="R54" s="312"/>
      <c r="S54" s="312"/>
      <c r="T54" s="312"/>
      <c r="U54" s="312"/>
    </row>
    <row r="55" spans="1:21" s="76" customFormat="1" ht="18" customHeight="1">
      <c r="A55" s="602"/>
      <c r="B55" s="341" t="s">
        <v>157</v>
      </c>
      <c r="C55" s="323"/>
      <c r="D55" s="322">
        <v>2.1999999999999999E-2</v>
      </c>
      <c r="E55" s="147">
        <f>SUM(C55:D55)</f>
        <v>2.1999999999999999E-2</v>
      </c>
      <c r="F55" s="324"/>
      <c r="G55" s="311">
        <v>0</v>
      </c>
      <c r="H55" s="394">
        <f t="shared" ref="H55:H78" si="20">SUM(F55:G55)</f>
        <v>0</v>
      </c>
      <c r="I55" s="323"/>
      <c r="J55" s="311">
        <v>3.8700000000000003E-4</v>
      </c>
      <c r="K55" s="147">
        <f t="shared" ref="K55:K58" si="21">SUM(I55:J55)</f>
        <v>3.8700000000000003E-4</v>
      </c>
      <c r="L55" s="312"/>
      <c r="M55" s="312"/>
      <c r="N55" s="312"/>
      <c r="O55" s="312"/>
      <c r="P55" s="312"/>
      <c r="Q55" s="312"/>
      <c r="R55" s="312"/>
      <c r="S55" s="312"/>
      <c r="T55" s="312"/>
      <c r="U55" s="312"/>
    </row>
    <row r="56" spans="1:21" s="76" customFormat="1" ht="18" customHeight="1">
      <c r="A56" s="602"/>
      <c r="B56" s="342" t="s">
        <v>116</v>
      </c>
      <c r="C56" s="336"/>
      <c r="D56" s="311">
        <v>5.7000000000000002E-2</v>
      </c>
      <c r="E56" s="144">
        <f>SUM(C56:D56)</f>
        <v>5.7000000000000002E-2</v>
      </c>
      <c r="F56" s="337"/>
      <c r="G56" s="322">
        <v>0.1</v>
      </c>
      <c r="H56" s="402">
        <f t="shared" si="20"/>
        <v>0.1</v>
      </c>
      <c r="I56" s="336"/>
      <c r="J56" s="322">
        <v>0.13151295999999998</v>
      </c>
      <c r="K56" s="144">
        <f t="shared" si="21"/>
        <v>0.13151295999999998</v>
      </c>
      <c r="L56" s="312"/>
      <c r="M56" s="312"/>
      <c r="N56" s="312"/>
      <c r="O56" s="312"/>
      <c r="P56" s="312"/>
      <c r="Q56" s="312"/>
      <c r="R56" s="312"/>
      <c r="S56" s="312"/>
      <c r="T56" s="312"/>
      <c r="U56" s="312"/>
    </row>
    <row r="57" spans="1:21" s="312" customFormat="1" ht="18" customHeight="1">
      <c r="A57" s="602"/>
      <c r="B57" s="321" t="s">
        <v>51</v>
      </c>
      <c r="C57" s="323"/>
      <c r="D57" s="322">
        <v>1.4999999999999999E-2</v>
      </c>
      <c r="E57" s="147">
        <f>SUM(C57:D57)</f>
        <v>1.4999999999999999E-2</v>
      </c>
      <c r="F57" s="324"/>
      <c r="G57" s="322">
        <v>3.0000000000000001E-3</v>
      </c>
      <c r="H57" s="394">
        <f t="shared" si="20"/>
        <v>3.0000000000000001E-3</v>
      </c>
      <c r="I57" s="323"/>
      <c r="J57" s="322">
        <v>4.6076730000000005E-3</v>
      </c>
      <c r="K57" s="147">
        <f t="shared" si="21"/>
        <v>4.6076730000000005E-3</v>
      </c>
    </row>
    <row r="58" spans="1:21" s="312" customFormat="1" ht="18" customHeight="1">
      <c r="A58" s="602"/>
      <c r="B58" s="321" t="s">
        <v>288</v>
      </c>
      <c r="C58" s="323"/>
      <c r="D58" s="322"/>
      <c r="E58" s="147"/>
      <c r="F58" s="324"/>
      <c r="G58" s="322">
        <v>2.1000000000000001E-2</v>
      </c>
      <c r="H58" s="394">
        <f t="shared" si="20"/>
        <v>2.1000000000000001E-2</v>
      </c>
      <c r="I58" s="323"/>
      <c r="J58" s="322">
        <v>2.8562300000000303E-3</v>
      </c>
      <c r="K58" s="147">
        <f t="shared" si="21"/>
        <v>2.8562300000000303E-3</v>
      </c>
    </row>
    <row r="59" spans="1:21" s="312" customFormat="1" ht="18" customHeight="1">
      <c r="A59" s="599"/>
      <c r="B59" s="313" t="s">
        <v>53</v>
      </c>
      <c r="C59" s="316">
        <f>SUM(C53:C57)</f>
        <v>0</v>
      </c>
      <c r="D59" s="316">
        <f>SUM(D53:D57)</f>
        <v>10.608000000000001</v>
      </c>
      <c r="E59" s="316">
        <f>SUM(E53:E57)</f>
        <v>10.608000000000001</v>
      </c>
      <c r="F59" s="316">
        <f t="shared" ref="F59" si="22">SUM(F53:F57)</f>
        <v>0</v>
      </c>
      <c r="G59" s="316">
        <f>SUM(G53:G58)</f>
        <v>9.2910000000000004</v>
      </c>
      <c r="H59" s="467">
        <f>SUM(H53:H58)</f>
        <v>9.2910000000000004</v>
      </c>
      <c r="I59" s="316">
        <f t="shared" ref="I59" si="23">SUM(I53:I57)</f>
        <v>0</v>
      </c>
      <c r="J59" s="316">
        <f>SUM(J53:J58)</f>
        <v>9.7287808290000015</v>
      </c>
      <c r="K59" s="316">
        <f>SUM(K53:K58)</f>
        <v>9.7287808290000015</v>
      </c>
    </row>
    <row r="60" spans="1:21" s="312" customFormat="1" ht="18" customHeight="1">
      <c r="A60" s="601" t="s">
        <v>137</v>
      </c>
      <c r="B60" s="321" t="s">
        <v>22</v>
      </c>
      <c r="C60" s="323"/>
      <c r="D60" s="322">
        <v>16.846</v>
      </c>
      <c r="E60" s="147">
        <f t="shared" ref="E60:E64" si="24">SUM(C60:D60)</f>
        <v>16.846</v>
      </c>
      <c r="F60" s="324"/>
      <c r="G60" s="322">
        <v>23.649000000000001</v>
      </c>
      <c r="H60" s="394">
        <f t="shared" si="20"/>
        <v>23.649000000000001</v>
      </c>
      <c r="I60" s="323"/>
      <c r="J60" s="322">
        <v>36.8018839</v>
      </c>
      <c r="K60" s="147">
        <f t="shared" ref="K60:K66" si="25">SUM(I60:J60)</f>
        <v>36.8018839</v>
      </c>
    </row>
    <row r="61" spans="1:21" s="312" customFormat="1" ht="18" customHeight="1">
      <c r="A61" s="602"/>
      <c r="B61" s="321" t="s">
        <v>238</v>
      </c>
      <c r="C61" s="323"/>
      <c r="D61" s="322">
        <v>0.19900000000000001</v>
      </c>
      <c r="E61" s="147">
        <f t="shared" si="24"/>
        <v>0.19900000000000001</v>
      </c>
      <c r="F61" s="324"/>
      <c r="G61" s="322">
        <v>1.2999999999999999E-2</v>
      </c>
      <c r="H61" s="394">
        <f t="shared" si="20"/>
        <v>1.2999999999999999E-2</v>
      </c>
      <c r="I61" s="323"/>
      <c r="J61" s="322">
        <v>8.0607660000000577E-3</v>
      </c>
      <c r="K61" s="147">
        <f t="shared" si="25"/>
        <v>8.0607660000000577E-3</v>
      </c>
    </row>
    <row r="62" spans="1:21" s="312" customFormat="1" ht="18" customHeight="1">
      <c r="A62" s="602"/>
      <c r="B62" s="321" t="s">
        <v>187</v>
      </c>
      <c r="C62" s="323"/>
      <c r="D62" s="322">
        <v>0.42899999999999999</v>
      </c>
      <c r="E62" s="147">
        <f t="shared" si="24"/>
        <v>0.42899999999999999</v>
      </c>
      <c r="F62" s="324"/>
      <c r="G62" s="322">
        <v>1.3080000000000001</v>
      </c>
      <c r="H62" s="394">
        <f t="shared" si="20"/>
        <v>1.3080000000000001</v>
      </c>
      <c r="I62" s="323"/>
      <c r="J62" s="322">
        <v>1.8052841039999974</v>
      </c>
      <c r="K62" s="147">
        <f t="shared" si="25"/>
        <v>1.8052841039999974</v>
      </c>
    </row>
    <row r="63" spans="1:21" s="312" customFormat="1" ht="18" customHeight="1">
      <c r="A63" s="602"/>
      <c r="B63" s="321" t="s">
        <v>166</v>
      </c>
      <c r="C63" s="323"/>
      <c r="D63" s="322">
        <v>0.156</v>
      </c>
      <c r="E63" s="147">
        <f t="shared" si="24"/>
        <v>0.156</v>
      </c>
      <c r="F63" s="324"/>
      <c r="G63" s="322">
        <v>0.311</v>
      </c>
      <c r="H63" s="394">
        <f t="shared" si="20"/>
        <v>0.311</v>
      </c>
      <c r="I63" s="323"/>
      <c r="J63" s="322">
        <v>1.3415108560000009</v>
      </c>
      <c r="K63" s="147">
        <f t="shared" si="25"/>
        <v>1.3415108560000009</v>
      </c>
    </row>
    <row r="64" spans="1:21" s="312" customFormat="1" ht="18" customHeight="1">
      <c r="A64" s="602"/>
      <c r="B64" s="321" t="s">
        <v>229</v>
      </c>
      <c r="C64" s="323"/>
      <c r="D64" s="322">
        <v>0.65600000000000003</v>
      </c>
      <c r="E64" s="147">
        <f t="shared" si="24"/>
        <v>0.65600000000000003</v>
      </c>
      <c r="F64" s="324"/>
      <c r="G64" s="322">
        <v>0.19</v>
      </c>
      <c r="H64" s="394">
        <f t="shared" si="20"/>
        <v>0.19</v>
      </c>
      <c r="I64" s="323"/>
      <c r="J64" s="322">
        <v>0.18262084000000051</v>
      </c>
      <c r="K64" s="147">
        <f t="shared" si="25"/>
        <v>0.18262084000000051</v>
      </c>
    </row>
    <row r="65" spans="1:21" s="312" customFormat="1" ht="18" customHeight="1">
      <c r="A65" s="602"/>
      <c r="B65" s="76" t="s">
        <v>292</v>
      </c>
      <c r="C65" s="323"/>
      <c r="D65" s="322"/>
      <c r="E65" s="147"/>
      <c r="F65" s="324"/>
      <c r="G65" s="322">
        <v>6.5000000000000002E-2</v>
      </c>
      <c r="H65" s="394">
        <f t="shared" si="20"/>
        <v>6.5000000000000002E-2</v>
      </c>
      <c r="I65" s="323"/>
      <c r="J65" s="322">
        <v>3.2905844999999996E-2</v>
      </c>
      <c r="K65" s="147">
        <f t="shared" si="25"/>
        <v>3.2905844999999996E-2</v>
      </c>
    </row>
    <row r="66" spans="1:21" s="312" customFormat="1" ht="18" customHeight="1">
      <c r="A66" s="602"/>
      <c r="B66" s="76" t="s">
        <v>286</v>
      </c>
      <c r="C66" s="323"/>
      <c r="D66" s="322"/>
      <c r="E66" s="147"/>
      <c r="F66" s="324"/>
      <c r="G66" s="322"/>
      <c r="H66" s="394">
        <f t="shared" si="20"/>
        <v>0</v>
      </c>
      <c r="I66" s="323"/>
      <c r="J66" s="322">
        <v>0.100021526</v>
      </c>
      <c r="K66" s="147">
        <f t="shared" si="25"/>
        <v>0.100021526</v>
      </c>
    </row>
    <row r="67" spans="1:21" s="312" customFormat="1" ht="18" customHeight="1">
      <c r="A67" s="599"/>
      <c r="B67" s="313" t="s">
        <v>53</v>
      </c>
      <c r="C67" s="315">
        <f t="shared" ref="C67:H67" si="26">SUM(C60:C66)</f>
        <v>0</v>
      </c>
      <c r="D67" s="316">
        <f t="shared" si="26"/>
        <v>18.285999999999998</v>
      </c>
      <c r="E67" s="315">
        <f t="shared" si="26"/>
        <v>18.285999999999998</v>
      </c>
      <c r="F67" s="316">
        <f t="shared" si="26"/>
        <v>0</v>
      </c>
      <c r="G67" s="316">
        <f t="shared" si="26"/>
        <v>25.536000000000005</v>
      </c>
      <c r="H67" s="467">
        <f t="shared" si="26"/>
        <v>25.536000000000005</v>
      </c>
      <c r="I67" s="316">
        <f t="shared" ref="I67:K67" si="27">SUM(I60:I66)</f>
        <v>0</v>
      </c>
      <c r="J67" s="316">
        <f t="shared" si="27"/>
        <v>40.272287836999993</v>
      </c>
      <c r="K67" s="316">
        <f t="shared" si="27"/>
        <v>40.272287836999993</v>
      </c>
    </row>
    <row r="68" spans="1:21" s="312" customFormat="1" ht="18" customHeight="1">
      <c r="A68" s="603" t="s">
        <v>144</v>
      </c>
      <c r="B68" s="317" t="s">
        <v>24</v>
      </c>
      <c r="C68" s="343"/>
      <c r="D68" s="318">
        <v>5.1470000000000002</v>
      </c>
      <c r="E68" s="145">
        <f>SUM(C68:D68)</f>
        <v>5.1470000000000002</v>
      </c>
      <c r="F68" s="344"/>
      <c r="G68" s="318">
        <v>5.31</v>
      </c>
      <c r="H68" s="397">
        <f t="shared" si="20"/>
        <v>5.31</v>
      </c>
      <c r="I68" s="343"/>
      <c r="J68" s="318">
        <v>9.0521999999999991</v>
      </c>
      <c r="K68" s="145">
        <f t="shared" ref="K68:K69" si="28">SUM(I68:J68)</f>
        <v>9.0521999999999991</v>
      </c>
    </row>
    <row r="69" spans="1:21" s="312" customFormat="1" ht="18" customHeight="1">
      <c r="A69" s="602"/>
      <c r="B69" s="310" t="s">
        <v>161</v>
      </c>
      <c r="C69" s="345"/>
      <c r="D69" s="311">
        <v>8.0000000000000002E-3</v>
      </c>
      <c r="E69" s="144">
        <f>SUM(C69:D69)</f>
        <v>8.0000000000000002E-3</v>
      </c>
      <c r="F69" s="346"/>
      <c r="G69" s="311">
        <v>1.4999999999999999E-2</v>
      </c>
      <c r="H69" s="402">
        <f t="shared" si="20"/>
        <v>1.4999999999999999E-2</v>
      </c>
      <c r="I69" s="345"/>
      <c r="J69" s="311">
        <v>1.7777000000000001E-2</v>
      </c>
      <c r="K69" s="144">
        <f t="shared" si="28"/>
        <v>1.7777000000000001E-2</v>
      </c>
    </row>
    <row r="70" spans="1:21" s="312" customFormat="1" ht="18" customHeight="1">
      <c r="A70" s="599"/>
      <c r="B70" s="313" t="s">
        <v>53</v>
      </c>
      <c r="C70" s="315">
        <f t="shared" ref="C70:H70" si="29">C68+C69</f>
        <v>0</v>
      </c>
      <c r="D70" s="316">
        <f t="shared" si="29"/>
        <v>5.1550000000000002</v>
      </c>
      <c r="E70" s="315">
        <f t="shared" si="29"/>
        <v>5.1550000000000002</v>
      </c>
      <c r="F70" s="315">
        <f t="shared" si="29"/>
        <v>0</v>
      </c>
      <c r="G70" s="316">
        <f t="shared" si="29"/>
        <v>5.3249999999999993</v>
      </c>
      <c r="H70" s="467">
        <f t="shared" si="29"/>
        <v>5.3249999999999993</v>
      </c>
      <c r="I70" s="315">
        <f t="shared" ref="I70:K70" si="30">I68+I69</f>
        <v>0</v>
      </c>
      <c r="J70" s="316">
        <f t="shared" si="30"/>
        <v>9.0699769999999997</v>
      </c>
      <c r="K70" s="316">
        <f t="shared" si="30"/>
        <v>9.0699769999999997</v>
      </c>
    </row>
    <row r="71" spans="1:21" s="312" customFormat="1" ht="18" customHeight="1">
      <c r="A71" s="598" t="s">
        <v>178</v>
      </c>
      <c r="B71" s="310" t="s">
        <v>19</v>
      </c>
      <c r="C71" s="326"/>
      <c r="D71" s="311">
        <v>1.1259999999999999</v>
      </c>
      <c r="E71" s="144">
        <f>SUM(C71:D71)</f>
        <v>1.1259999999999999</v>
      </c>
      <c r="F71" s="76"/>
      <c r="G71" s="311">
        <v>0.31900000000000001</v>
      </c>
      <c r="H71" s="402">
        <f t="shared" si="20"/>
        <v>0.31900000000000001</v>
      </c>
      <c r="I71" s="326"/>
      <c r="J71" s="311">
        <v>0.37559999999999999</v>
      </c>
      <c r="K71" s="144">
        <f t="shared" ref="K71" si="31">SUM(I71:J71)</f>
        <v>0.37559999999999999</v>
      </c>
    </row>
    <row r="72" spans="1:21" s="312" customFormat="1" ht="18" customHeight="1">
      <c r="A72" s="599"/>
      <c r="B72" s="313" t="s">
        <v>53</v>
      </c>
      <c r="C72" s="315">
        <f>C71</f>
        <v>0</v>
      </c>
      <c r="D72" s="315">
        <f>D71</f>
        <v>1.1259999999999999</v>
      </c>
      <c r="E72" s="316">
        <f>E71</f>
        <v>1.1259999999999999</v>
      </c>
      <c r="F72" s="315">
        <f t="shared" ref="F72:H72" si="32">F71</f>
        <v>0</v>
      </c>
      <c r="G72" s="315">
        <f t="shared" si="32"/>
        <v>0.31900000000000001</v>
      </c>
      <c r="H72" s="468">
        <f t="shared" si="32"/>
        <v>0.31900000000000001</v>
      </c>
      <c r="I72" s="315">
        <f t="shared" ref="I72:K72" si="33">I71</f>
        <v>0</v>
      </c>
      <c r="J72" s="315">
        <f t="shared" si="33"/>
        <v>0.37559999999999999</v>
      </c>
      <c r="K72" s="315">
        <f t="shared" si="33"/>
        <v>0.37559999999999999</v>
      </c>
    </row>
    <row r="73" spans="1:21" s="312" customFormat="1" ht="18" customHeight="1">
      <c r="A73" s="604" t="s">
        <v>177</v>
      </c>
      <c r="B73" s="317" t="s">
        <v>16</v>
      </c>
      <c r="C73" s="325">
        <v>2E-3</v>
      </c>
      <c r="D73" s="318">
        <v>1.3380000000000001</v>
      </c>
      <c r="E73" s="145">
        <f t="shared" ref="E73:E78" si="34">SUM(C73:D73)</f>
        <v>1.34</v>
      </c>
      <c r="F73" s="100">
        <v>2E-3</v>
      </c>
      <c r="G73" s="318">
        <v>2.79</v>
      </c>
      <c r="H73" s="397">
        <f t="shared" si="20"/>
        <v>2.7919999999999998</v>
      </c>
      <c r="I73" s="325">
        <v>1.6736199999999998E-3</v>
      </c>
      <c r="J73" s="318">
        <v>3.1211618779999983</v>
      </c>
      <c r="K73" s="145">
        <f t="shared" ref="K73:K78" si="35">SUM(I73:J73)</f>
        <v>3.1228354979999984</v>
      </c>
    </row>
    <row r="74" spans="1:21" s="312" customFormat="1" ht="18" customHeight="1">
      <c r="A74" s="605"/>
      <c r="B74" s="321" t="s">
        <v>17</v>
      </c>
      <c r="C74" s="146"/>
      <c r="D74" s="322">
        <v>4.9000000000000002E-2</v>
      </c>
      <c r="E74" s="147">
        <f t="shared" si="34"/>
        <v>4.9000000000000002E-2</v>
      </c>
      <c r="F74" s="197"/>
      <c r="G74" s="322">
        <v>4.8000000000000001E-2</v>
      </c>
      <c r="H74" s="394">
        <f t="shared" si="20"/>
        <v>4.8000000000000001E-2</v>
      </c>
      <c r="I74" s="146">
        <v>7.8163030000000008E-2</v>
      </c>
      <c r="J74" s="322">
        <v>4.1878399999999996E-2</v>
      </c>
      <c r="K74" s="147">
        <f t="shared" si="35"/>
        <v>0.12004143</v>
      </c>
    </row>
    <row r="75" spans="1:21" s="76" customFormat="1" ht="18" customHeight="1">
      <c r="A75" s="605"/>
      <c r="B75" s="321" t="s">
        <v>26</v>
      </c>
      <c r="C75" s="146"/>
      <c r="D75" s="322">
        <v>2E-3</v>
      </c>
      <c r="E75" s="147">
        <f t="shared" si="34"/>
        <v>2E-3</v>
      </c>
      <c r="F75" s="197"/>
      <c r="G75" s="322">
        <v>4.0000000000000001E-3</v>
      </c>
      <c r="H75" s="394">
        <f t="shared" si="20"/>
        <v>4.0000000000000001E-3</v>
      </c>
      <c r="I75" s="146"/>
      <c r="J75" s="322">
        <v>5.0256299999999997E-3</v>
      </c>
      <c r="K75" s="147">
        <f t="shared" si="35"/>
        <v>5.0256299999999997E-3</v>
      </c>
      <c r="L75" s="312"/>
      <c r="M75" s="312"/>
      <c r="N75" s="312"/>
      <c r="O75" s="312"/>
      <c r="P75" s="312"/>
      <c r="Q75" s="312"/>
      <c r="R75" s="312"/>
      <c r="S75" s="312"/>
      <c r="T75" s="312"/>
      <c r="U75" s="312"/>
    </row>
    <row r="76" spans="1:21" s="76" customFormat="1" ht="18" customHeight="1">
      <c r="A76" s="605"/>
      <c r="B76" s="321" t="s">
        <v>108</v>
      </c>
      <c r="C76" s="146"/>
      <c r="D76" s="322">
        <v>0.215</v>
      </c>
      <c r="E76" s="147">
        <f t="shared" si="34"/>
        <v>0.215</v>
      </c>
      <c r="F76" s="197"/>
      <c r="G76" s="322">
        <v>0.221</v>
      </c>
      <c r="H76" s="394">
        <f t="shared" si="20"/>
        <v>0.221</v>
      </c>
      <c r="I76" s="146"/>
      <c r="J76" s="322">
        <v>0.1925</v>
      </c>
      <c r="K76" s="147">
        <f t="shared" si="35"/>
        <v>0.1925</v>
      </c>
      <c r="L76" s="312"/>
      <c r="M76" s="312"/>
      <c r="N76" s="312"/>
      <c r="O76" s="312"/>
      <c r="P76" s="312"/>
      <c r="Q76" s="312"/>
      <c r="R76" s="312"/>
      <c r="S76" s="312"/>
      <c r="T76" s="312"/>
      <c r="U76" s="312"/>
    </row>
    <row r="77" spans="1:21" s="76" customFormat="1" ht="18" customHeight="1">
      <c r="A77" s="605"/>
      <c r="B77" s="321" t="s">
        <v>185</v>
      </c>
      <c r="C77" s="146"/>
      <c r="D77" s="322">
        <v>0.05</v>
      </c>
      <c r="E77" s="147">
        <f t="shared" si="34"/>
        <v>0.05</v>
      </c>
      <c r="F77" s="197"/>
      <c r="G77" s="322">
        <v>0.34399999999999997</v>
      </c>
      <c r="H77" s="394">
        <f t="shared" si="20"/>
        <v>0.34399999999999997</v>
      </c>
      <c r="I77" s="146"/>
      <c r="J77" s="322">
        <v>0.10856602</v>
      </c>
      <c r="K77" s="147">
        <f t="shared" si="35"/>
        <v>0.10856602</v>
      </c>
      <c r="L77" s="312"/>
      <c r="M77" s="312"/>
      <c r="N77" s="312"/>
      <c r="O77" s="312"/>
      <c r="P77" s="312"/>
      <c r="Q77" s="312"/>
      <c r="R77" s="312"/>
      <c r="S77" s="312"/>
      <c r="T77" s="312"/>
      <c r="U77" s="312"/>
    </row>
    <row r="78" spans="1:21" s="76" customFormat="1" ht="18" customHeight="1">
      <c r="A78" s="605"/>
      <c r="B78" s="321" t="s">
        <v>148</v>
      </c>
      <c r="C78" s="146"/>
      <c r="D78" s="322">
        <v>0.14699999999999999</v>
      </c>
      <c r="E78" s="147">
        <f t="shared" si="34"/>
        <v>0.14699999999999999</v>
      </c>
      <c r="F78" s="197"/>
      <c r="G78" s="322">
        <v>1.2999999999999999E-2</v>
      </c>
      <c r="H78" s="394">
        <f t="shared" si="20"/>
        <v>1.2999999999999999E-2</v>
      </c>
      <c r="I78" s="146"/>
      <c r="J78" s="322">
        <v>0.12369700000000011</v>
      </c>
      <c r="K78" s="147">
        <f t="shared" si="35"/>
        <v>0.12369700000000011</v>
      </c>
      <c r="L78" s="312"/>
      <c r="M78" s="312"/>
      <c r="N78" s="312"/>
      <c r="O78" s="312"/>
      <c r="P78" s="312"/>
      <c r="Q78" s="312"/>
      <c r="R78" s="312"/>
      <c r="S78" s="312"/>
      <c r="T78" s="312"/>
      <c r="U78" s="312"/>
    </row>
    <row r="79" spans="1:21" s="312" customFormat="1" ht="18" customHeight="1">
      <c r="A79" s="606"/>
      <c r="B79" s="313" t="s">
        <v>53</v>
      </c>
      <c r="C79" s="316">
        <f>SUM(C73:C78)</f>
        <v>2E-3</v>
      </c>
      <c r="D79" s="316">
        <f>SUM(D73:D78)</f>
        <v>1.8010000000000002</v>
      </c>
      <c r="E79" s="316">
        <f>SUM(E73:E78)</f>
        <v>1.8030000000000002</v>
      </c>
      <c r="F79" s="314">
        <f>SUM(F73:F78)</f>
        <v>2E-3</v>
      </c>
      <c r="G79" s="314">
        <f>SUM(G73:G78)</f>
        <v>3.42</v>
      </c>
      <c r="H79" s="470">
        <f t="shared" ref="H79" si="36">SUM(H73:H78)</f>
        <v>3.4219999999999997</v>
      </c>
      <c r="I79" s="316">
        <f>SUM(I73:I78)</f>
        <v>7.9836650000000009E-2</v>
      </c>
      <c r="J79" s="314">
        <f>SUM(J73:J78)</f>
        <v>3.5928289279999981</v>
      </c>
      <c r="K79" s="314">
        <f t="shared" ref="K79" si="37">SUM(K73:K78)</f>
        <v>3.6726655779999984</v>
      </c>
    </row>
    <row r="80" spans="1:21" s="312" customFormat="1" ht="18" customHeight="1">
      <c r="A80" s="596" t="s">
        <v>130</v>
      </c>
      <c r="B80" s="597"/>
      <c r="C80" s="315">
        <v>5.8029999999999999</v>
      </c>
      <c r="D80" s="315">
        <v>76.168000000000006</v>
      </c>
      <c r="E80" s="315">
        <v>81.971000000000004</v>
      </c>
      <c r="F80" s="315">
        <v>8.599000000000002</v>
      </c>
      <c r="G80" s="315">
        <v>96.715000000000046</v>
      </c>
      <c r="H80" s="468">
        <v>105.31400000000005</v>
      </c>
      <c r="I80" s="315">
        <v>13.313482920000002</v>
      </c>
      <c r="J80" s="315">
        <v>114.01062336856336</v>
      </c>
      <c r="K80" s="315">
        <v>127.32410628856336</v>
      </c>
    </row>
    <row r="81" spans="1:11" s="312" customFormat="1" ht="18" customHeight="1">
      <c r="A81" s="596" t="s">
        <v>139</v>
      </c>
      <c r="B81" s="597"/>
      <c r="C81" s="315">
        <v>7.0000000000000001E-3</v>
      </c>
      <c r="D81" s="315">
        <v>2.4379999999999997</v>
      </c>
      <c r="E81" s="315">
        <v>2.4449999999999998</v>
      </c>
      <c r="F81" s="315">
        <v>2.7E-2</v>
      </c>
      <c r="G81" s="315">
        <v>3.4049999999999998</v>
      </c>
      <c r="H81" s="468">
        <v>3.4319999999999999</v>
      </c>
      <c r="I81" s="315">
        <v>5.1862999999999999E-2</v>
      </c>
      <c r="J81" s="315">
        <v>3.5112728580000008</v>
      </c>
      <c r="K81" s="315">
        <v>3.5631358580000008</v>
      </c>
    </row>
    <row r="82" spans="1:11" s="312" customFormat="1" ht="18" customHeight="1">
      <c r="A82" s="596" t="s">
        <v>59</v>
      </c>
      <c r="B82" s="597"/>
      <c r="C82" s="315">
        <v>5.81</v>
      </c>
      <c r="D82" s="315">
        <v>78.606000000000009</v>
      </c>
      <c r="E82" s="315">
        <v>84.416000000000011</v>
      </c>
      <c r="F82" s="315">
        <v>8.6260000000000012</v>
      </c>
      <c r="G82" s="315">
        <v>100.12000000000005</v>
      </c>
      <c r="H82" s="468">
        <v>108.74600000000005</v>
      </c>
      <c r="I82" s="315">
        <v>13.365345920000003</v>
      </c>
      <c r="J82" s="315">
        <v>117.52189622656336</v>
      </c>
      <c r="K82" s="315">
        <v>130.88724214656335</v>
      </c>
    </row>
  </sheetData>
  <mergeCells count="20">
    <mergeCell ref="A2:K2"/>
    <mergeCell ref="A1:K1"/>
    <mergeCell ref="F3:H3"/>
    <mergeCell ref="A40:A51"/>
    <mergeCell ref="A22:A23"/>
    <mergeCell ref="A6:A7"/>
    <mergeCell ref="A8:A21"/>
    <mergeCell ref="A3:A4"/>
    <mergeCell ref="B3:B4"/>
    <mergeCell ref="C3:E3"/>
    <mergeCell ref="A80:B80"/>
    <mergeCell ref="A81:B81"/>
    <mergeCell ref="A82:B82"/>
    <mergeCell ref="A71:A72"/>
    <mergeCell ref="I3:K3"/>
    <mergeCell ref="A60:A67"/>
    <mergeCell ref="A53:A59"/>
    <mergeCell ref="A24:A39"/>
    <mergeCell ref="A68:A70"/>
    <mergeCell ref="A73:A79"/>
  </mergeCells>
  <printOptions horizontalCentered="1"/>
  <pageMargins left="0.39370078740157483" right="0.39370078740157483" top="0.59055118110236227" bottom="0.19685039370078741" header="0.19685039370078741" footer="0.19685039370078741"/>
  <pageSetup paperSize="9" scale="90" firstPageNumber="10" orientation="portrait" useFirstPageNumber="1" r:id="rId1"/>
  <headerFooter scaleWithDoc="0" alignWithMargins="0">
    <oddHeader xml:space="preserve">&amp;C&amp;"Arial Narrow,Regular"&amp;K000099
</oddHeader>
  </headerFooter>
  <rowBreaks count="1" manualBreakCount="1">
    <brk id="52" max="46" man="1"/>
  </rowBreaks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00FF"/>
  </sheetPr>
  <dimension ref="A1:O67"/>
  <sheetViews>
    <sheetView topLeftCell="A34" zoomScaleNormal="100" workbookViewId="0">
      <selection activeCell="R54" sqref="R54"/>
    </sheetView>
  </sheetViews>
  <sheetFormatPr defaultColWidth="9.28515625" defaultRowHeight="13.5"/>
  <cols>
    <col min="1" max="1" width="23" style="58" customWidth="1"/>
    <col min="2" max="2" width="8.140625" style="58" bestFit="1" customWidth="1"/>
    <col min="3" max="3" width="12.7109375" style="58" bestFit="1" customWidth="1"/>
    <col min="4" max="4" width="6.5703125" style="58" bestFit="1" customWidth="1"/>
    <col min="5" max="5" width="7.7109375" style="58" bestFit="1" customWidth="1"/>
    <col min="6" max="6" width="6.42578125" style="58" customWidth="1"/>
    <col min="7" max="7" width="6.42578125" style="57" customWidth="1"/>
    <col min="8" max="9" width="6.42578125" style="58" customWidth="1"/>
    <col min="10" max="10" width="6.42578125" style="57" customWidth="1"/>
    <col min="11" max="11" width="6.42578125" style="58" customWidth="1"/>
    <col min="12" max="16384" width="9.28515625" style="58"/>
  </cols>
  <sheetData>
    <row r="1" spans="1:14" s="82" customFormat="1" ht="16.5">
      <c r="A1" s="625" t="s">
        <v>279</v>
      </c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</row>
    <row r="2" spans="1:14" s="82" customFormat="1" ht="16.5">
      <c r="A2" s="627" t="s">
        <v>194</v>
      </c>
      <c r="B2" s="628"/>
      <c r="C2" s="628"/>
      <c r="D2" s="628"/>
      <c r="E2" s="628"/>
      <c r="F2" s="628"/>
      <c r="G2" s="628"/>
      <c r="H2" s="628"/>
      <c r="I2" s="629"/>
      <c r="J2" s="629"/>
      <c r="K2" s="629"/>
      <c r="L2" s="629"/>
      <c r="M2" s="629"/>
      <c r="N2" s="629"/>
    </row>
    <row r="3" spans="1:14" s="76" customFormat="1" ht="17.850000000000001" customHeight="1">
      <c r="A3" s="639" t="s">
        <v>123</v>
      </c>
      <c r="B3" s="641" t="s">
        <v>49</v>
      </c>
      <c r="C3" s="641" t="s">
        <v>124</v>
      </c>
      <c r="D3" s="641" t="s">
        <v>239</v>
      </c>
      <c r="E3" s="641" t="s">
        <v>240</v>
      </c>
      <c r="F3" s="643" t="s">
        <v>204</v>
      </c>
      <c r="G3" s="643"/>
      <c r="H3" s="644"/>
      <c r="I3" s="615" t="s">
        <v>285</v>
      </c>
      <c r="J3" s="615"/>
      <c r="K3" s="615"/>
      <c r="L3" s="615" t="s">
        <v>300</v>
      </c>
      <c r="M3" s="615"/>
      <c r="N3" s="615"/>
    </row>
    <row r="4" spans="1:14" s="150" customFormat="1" ht="39" customHeight="1">
      <c r="A4" s="640"/>
      <c r="B4" s="642"/>
      <c r="C4" s="642"/>
      <c r="D4" s="642"/>
      <c r="E4" s="642"/>
      <c r="F4" s="258" t="s">
        <v>170</v>
      </c>
      <c r="G4" s="259" t="s">
        <v>171</v>
      </c>
      <c r="H4" s="260" t="s">
        <v>172</v>
      </c>
      <c r="I4" s="406" t="s">
        <v>170</v>
      </c>
      <c r="J4" s="406" t="s">
        <v>171</v>
      </c>
      <c r="K4" s="257" t="s">
        <v>172</v>
      </c>
      <c r="L4" s="406" t="s">
        <v>170</v>
      </c>
      <c r="M4" s="406" t="s">
        <v>171</v>
      </c>
      <c r="N4" s="257" t="s">
        <v>172</v>
      </c>
    </row>
    <row r="5" spans="1:14" s="151" customFormat="1" ht="20.25" customHeight="1">
      <c r="A5" s="216" t="s">
        <v>63</v>
      </c>
      <c r="B5" s="215" t="s">
        <v>64</v>
      </c>
      <c r="C5" s="215" t="s">
        <v>65</v>
      </c>
      <c r="D5" s="215" t="s">
        <v>66</v>
      </c>
      <c r="E5" s="215" t="s">
        <v>67</v>
      </c>
      <c r="F5" s="215" t="s">
        <v>71</v>
      </c>
      <c r="G5" s="215" t="s">
        <v>72</v>
      </c>
      <c r="H5" s="237" t="s">
        <v>73</v>
      </c>
      <c r="I5" s="215" t="s">
        <v>74</v>
      </c>
      <c r="J5" s="215" t="s">
        <v>75</v>
      </c>
      <c r="K5" s="215" t="s">
        <v>76</v>
      </c>
      <c r="L5" s="215" t="s">
        <v>74</v>
      </c>
      <c r="M5" s="215" t="s">
        <v>75</v>
      </c>
      <c r="N5" s="215" t="s">
        <v>76</v>
      </c>
    </row>
    <row r="6" spans="1:14" s="82" customFormat="1" ht="16.5">
      <c r="A6" s="154" t="s">
        <v>125</v>
      </c>
      <c r="B6" s="155" t="s">
        <v>122</v>
      </c>
      <c r="C6" s="633" t="s">
        <v>37</v>
      </c>
      <c r="D6" s="636" t="s">
        <v>241</v>
      </c>
      <c r="E6" s="630" t="s">
        <v>242</v>
      </c>
      <c r="F6" s="197"/>
      <c r="G6" s="90"/>
      <c r="H6" s="394">
        <f t="shared" ref="H6:H59" si="0">F6+G6</f>
        <v>0</v>
      </c>
      <c r="I6" s="378"/>
      <c r="J6" s="378"/>
      <c r="K6" s="316">
        <f t="shared" ref="K6:K60" si="1">I6+J6</f>
        <v>0</v>
      </c>
      <c r="L6" s="378"/>
      <c r="M6" s="378">
        <v>0.134883</v>
      </c>
      <c r="N6" s="316">
        <f t="shared" ref="N6:N47" si="2">L6+M6</f>
        <v>0.134883</v>
      </c>
    </row>
    <row r="7" spans="1:14" s="82" customFormat="1" ht="16.5">
      <c r="A7" s="154" t="s">
        <v>305</v>
      </c>
      <c r="B7" s="155" t="s">
        <v>122</v>
      </c>
      <c r="C7" s="634"/>
      <c r="D7" s="637"/>
      <c r="E7" s="631"/>
      <c r="F7" s="197"/>
      <c r="G7" s="90"/>
      <c r="H7" s="394"/>
      <c r="I7" s="378"/>
      <c r="J7" s="378"/>
      <c r="K7" s="316"/>
      <c r="L7" s="378"/>
      <c r="M7" s="378">
        <v>0.143655</v>
      </c>
      <c r="N7" s="316">
        <f t="shared" si="2"/>
        <v>0.143655</v>
      </c>
    </row>
    <row r="8" spans="1:14" s="82" customFormat="1" ht="16.5">
      <c r="A8" s="157" t="s">
        <v>182</v>
      </c>
      <c r="B8" s="155" t="s">
        <v>151</v>
      </c>
      <c r="C8" s="634"/>
      <c r="D8" s="637"/>
      <c r="E8" s="631"/>
      <c r="F8" s="197"/>
      <c r="G8" s="90">
        <v>0.378</v>
      </c>
      <c r="H8" s="394">
        <f t="shared" si="0"/>
        <v>0.378</v>
      </c>
      <c r="I8" s="378"/>
      <c r="J8" s="378">
        <v>0.90400000000000003</v>
      </c>
      <c r="K8" s="316">
        <f t="shared" si="1"/>
        <v>0.90400000000000003</v>
      </c>
      <c r="L8" s="378"/>
      <c r="M8" s="378">
        <v>1.5951611400000021</v>
      </c>
      <c r="N8" s="316">
        <f t="shared" si="2"/>
        <v>1.5951611400000021</v>
      </c>
    </row>
    <row r="9" spans="1:14" s="82" customFormat="1" ht="16.5">
      <c r="A9" s="158" t="s">
        <v>243</v>
      </c>
      <c r="B9" s="159" t="s">
        <v>169</v>
      </c>
      <c r="C9" s="635"/>
      <c r="D9" s="638"/>
      <c r="E9" s="631"/>
      <c r="F9" s="198"/>
      <c r="G9" s="161">
        <v>0.60799999999999998</v>
      </c>
      <c r="H9" s="395">
        <f t="shared" si="0"/>
        <v>0.60799999999999998</v>
      </c>
      <c r="I9" s="378"/>
      <c r="J9" s="378">
        <v>0.84799999999999998</v>
      </c>
      <c r="K9" s="316">
        <f t="shared" si="1"/>
        <v>0.84799999999999998</v>
      </c>
      <c r="L9" s="378"/>
      <c r="M9" s="378">
        <v>0.44075999999999999</v>
      </c>
      <c r="N9" s="316">
        <f t="shared" si="2"/>
        <v>0.44075999999999999</v>
      </c>
    </row>
    <row r="10" spans="1:14" s="82" customFormat="1" ht="16.5">
      <c r="A10" s="162" t="s">
        <v>154</v>
      </c>
      <c r="B10" s="170" t="s">
        <v>151</v>
      </c>
      <c r="C10" s="662" t="s">
        <v>38</v>
      </c>
      <c r="D10" s="163" t="s">
        <v>244</v>
      </c>
      <c r="E10" s="631"/>
      <c r="F10" s="200"/>
      <c r="G10" s="168">
        <v>0.77700000000000002</v>
      </c>
      <c r="H10" s="396">
        <f t="shared" si="0"/>
        <v>0.77700000000000002</v>
      </c>
      <c r="I10" s="378"/>
      <c r="J10" s="378">
        <v>0.248</v>
      </c>
      <c r="K10" s="316">
        <f t="shared" si="1"/>
        <v>0.248</v>
      </c>
      <c r="L10" s="378"/>
      <c r="M10" s="378">
        <f>'ST8'!J31</f>
        <v>0.86895156856334976</v>
      </c>
      <c r="N10" s="316">
        <f t="shared" si="2"/>
        <v>0.86895156856334976</v>
      </c>
    </row>
    <row r="11" spans="1:14" s="82" customFormat="1" ht="16.5">
      <c r="A11" s="157" t="s">
        <v>245</v>
      </c>
      <c r="B11" s="164" t="s">
        <v>25</v>
      </c>
      <c r="C11" s="662"/>
      <c r="D11" s="633" t="s">
        <v>241</v>
      </c>
      <c r="E11" s="631"/>
      <c r="F11" s="199"/>
      <c r="G11" s="89">
        <v>3.3000000000000002E-2</v>
      </c>
      <c r="H11" s="397">
        <f t="shared" si="0"/>
        <v>3.3000000000000002E-2</v>
      </c>
      <c r="I11" s="378"/>
      <c r="J11" s="378">
        <v>0.24</v>
      </c>
      <c r="K11" s="316">
        <f t="shared" si="1"/>
        <v>0.24</v>
      </c>
      <c r="L11" s="378"/>
      <c r="M11" s="378">
        <v>0.83945999999999998</v>
      </c>
      <c r="N11" s="316">
        <f t="shared" si="2"/>
        <v>0.83945999999999998</v>
      </c>
    </row>
    <row r="12" spans="1:14" s="82" customFormat="1" ht="16.5">
      <c r="A12" s="166" t="s">
        <v>246</v>
      </c>
      <c r="B12" s="155" t="s">
        <v>151</v>
      </c>
      <c r="C12" s="662"/>
      <c r="D12" s="634"/>
      <c r="E12" s="631"/>
      <c r="F12" s="197"/>
      <c r="G12" s="90">
        <v>0.438</v>
      </c>
      <c r="H12" s="394">
        <f t="shared" si="0"/>
        <v>0.438</v>
      </c>
      <c r="I12" s="378"/>
      <c r="J12" s="378">
        <v>0.60799999999999998</v>
      </c>
      <c r="K12" s="316">
        <f t="shared" si="1"/>
        <v>0.60799999999999998</v>
      </c>
      <c r="L12" s="378"/>
      <c r="M12" s="378">
        <v>0.35832153000000017</v>
      </c>
      <c r="N12" s="316">
        <f t="shared" si="2"/>
        <v>0.35832153000000017</v>
      </c>
    </row>
    <row r="13" spans="1:14" s="82" customFormat="1" ht="16.5">
      <c r="A13" s="166" t="s">
        <v>309</v>
      </c>
      <c r="B13" s="82" t="s">
        <v>151</v>
      </c>
      <c r="C13" s="662"/>
      <c r="D13" s="634"/>
      <c r="E13" s="631"/>
      <c r="F13" s="197"/>
      <c r="G13" s="90"/>
      <c r="H13" s="394"/>
      <c r="I13" s="378"/>
      <c r="J13" s="378">
        <v>0.192</v>
      </c>
      <c r="K13" s="316">
        <f t="shared" si="1"/>
        <v>0.192</v>
      </c>
      <c r="L13" s="378"/>
      <c r="M13" s="378">
        <v>0.52440500000000001</v>
      </c>
      <c r="N13" s="316">
        <f t="shared" si="2"/>
        <v>0.52440500000000001</v>
      </c>
    </row>
    <row r="14" spans="1:14" s="82" customFormat="1" ht="16.5">
      <c r="A14" s="157" t="s">
        <v>247</v>
      </c>
      <c r="B14" s="155" t="s">
        <v>227</v>
      </c>
      <c r="C14" s="662"/>
      <c r="D14" s="634"/>
      <c r="E14" s="631"/>
      <c r="F14" s="197"/>
      <c r="G14" s="90">
        <v>5.6000000000000001E-2</v>
      </c>
      <c r="H14" s="394">
        <f t="shared" si="0"/>
        <v>5.6000000000000001E-2</v>
      </c>
      <c r="I14" s="378"/>
      <c r="J14" s="378">
        <v>0.42599999999999999</v>
      </c>
      <c r="K14" s="316">
        <f t="shared" si="1"/>
        <v>0.42599999999999999</v>
      </c>
      <c r="L14" s="378"/>
      <c r="M14" s="378">
        <v>0.42873066999999992</v>
      </c>
      <c r="N14" s="316">
        <f t="shared" si="2"/>
        <v>0.42873066999999992</v>
      </c>
    </row>
    <row r="15" spans="1:14" s="82" customFormat="1" ht="16.5">
      <c r="A15" s="154" t="s">
        <v>183</v>
      </c>
      <c r="B15" s="159" t="s">
        <v>108</v>
      </c>
      <c r="C15" s="663"/>
      <c r="D15" s="634"/>
      <c r="E15" s="631"/>
      <c r="F15" s="198"/>
      <c r="G15" s="161">
        <v>3.3010000000000002</v>
      </c>
      <c r="H15" s="395">
        <f t="shared" si="0"/>
        <v>3.3010000000000002</v>
      </c>
      <c r="I15" s="378"/>
      <c r="J15" s="378">
        <v>4.4029999999999996</v>
      </c>
      <c r="K15" s="316">
        <f t="shared" si="1"/>
        <v>4.4029999999999996</v>
      </c>
      <c r="L15" s="378"/>
      <c r="M15" s="378">
        <v>1.0867373150000001</v>
      </c>
      <c r="N15" s="316">
        <f t="shared" si="2"/>
        <v>1.0867373150000001</v>
      </c>
    </row>
    <row r="16" spans="1:14" s="82" customFormat="1" ht="18" customHeight="1">
      <c r="A16" s="154" t="s">
        <v>248</v>
      </c>
      <c r="B16" s="167" t="s">
        <v>228</v>
      </c>
      <c r="C16" s="156" t="s">
        <v>55</v>
      </c>
      <c r="D16" s="634"/>
      <c r="E16" s="631"/>
      <c r="F16" s="200"/>
      <c r="G16" s="168">
        <v>0.311</v>
      </c>
      <c r="H16" s="396">
        <f t="shared" si="0"/>
        <v>0.311</v>
      </c>
      <c r="I16" s="378"/>
      <c r="J16" s="378">
        <v>0.29599999999999999</v>
      </c>
      <c r="K16" s="316">
        <f t="shared" si="1"/>
        <v>0.29599999999999999</v>
      </c>
      <c r="L16" s="378"/>
      <c r="M16" s="378">
        <v>0.26311900000000005</v>
      </c>
      <c r="N16" s="316">
        <f t="shared" si="2"/>
        <v>0.26311900000000005</v>
      </c>
    </row>
    <row r="17" spans="1:14" s="82" customFormat="1" ht="16.5" customHeight="1">
      <c r="A17" s="169" t="s">
        <v>249</v>
      </c>
      <c r="B17" s="170" t="s">
        <v>196</v>
      </c>
      <c r="C17" s="171" t="s">
        <v>39</v>
      </c>
      <c r="D17" s="634"/>
      <c r="E17" s="631"/>
      <c r="F17" s="201"/>
      <c r="G17" s="172">
        <v>0.01</v>
      </c>
      <c r="H17" s="398">
        <f t="shared" si="0"/>
        <v>0.01</v>
      </c>
      <c r="I17" s="378"/>
      <c r="J17" s="378">
        <v>1.7999999999999999E-2</v>
      </c>
      <c r="K17" s="316">
        <f t="shared" si="1"/>
        <v>1.7999999999999999E-2</v>
      </c>
      <c r="L17" s="378"/>
      <c r="M17" s="378">
        <v>6.7777119999999899E-2</v>
      </c>
      <c r="N17" s="316">
        <f t="shared" si="2"/>
        <v>6.7777119999999899E-2</v>
      </c>
    </row>
    <row r="18" spans="1:14" s="82" customFormat="1" ht="16.5">
      <c r="A18" s="173" t="s">
        <v>181</v>
      </c>
      <c r="B18" s="167" t="s">
        <v>151</v>
      </c>
      <c r="C18" s="616" t="s">
        <v>137</v>
      </c>
      <c r="D18" s="634"/>
      <c r="E18" s="631"/>
      <c r="F18" s="202"/>
      <c r="G18" s="174">
        <v>0.19900000000000001</v>
      </c>
      <c r="H18" s="399">
        <f t="shared" si="0"/>
        <v>0.19900000000000001</v>
      </c>
      <c r="I18" s="378"/>
      <c r="J18" s="378">
        <v>1.2999999999999999E-2</v>
      </c>
      <c r="K18" s="316">
        <f t="shared" si="1"/>
        <v>1.2999999999999999E-2</v>
      </c>
      <c r="L18" s="378"/>
      <c r="M18" s="378">
        <v>8.0607659999996032E-3</v>
      </c>
      <c r="N18" s="316">
        <f t="shared" si="2"/>
        <v>8.0607659999996032E-3</v>
      </c>
    </row>
    <row r="19" spans="1:14" s="82" customFormat="1" ht="16.5">
      <c r="A19" s="154" t="s">
        <v>167</v>
      </c>
      <c r="B19" s="155" t="s">
        <v>166</v>
      </c>
      <c r="C19" s="617"/>
      <c r="D19" s="634"/>
      <c r="E19" s="631"/>
      <c r="F19" s="197"/>
      <c r="G19" s="90">
        <v>0.156</v>
      </c>
      <c r="H19" s="394">
        <f t="shared" si="0"/>
        <v>0.156</v>
      </c>
      <c r="I19" s="378"/>
      <c r="J19" s="378">
        <v>0.311</v>
      </c>
      <c r="K19" s="316">
        <f t="shared" si="1"/>
        <v>0.311</v>
      </c>
      <c r="L19" s="378"/>
      <c r="M19" s="378">
        <v>1.3415108560000009</v>
      </c>
      <c r="N19" s="316">
        <f t="shared" si="2"/>
        <v>1.3415108560000009</v>
      </c>
    </row>
    <row r="20" spans="1:14" s="82" customFormat="1" ht="16.5">
      <c r="A20" s="154" t="s">
        <v>250</v>
      </c>
      <c r="B20" s="159" t="s">
        <v>187</v>
      </c>
      <c r="C20" s="617"/>
      <c r="D20" s="634"/>
      <c r="E20" s="631"/>
      <c r="F20" s="197"/>
      <c r="G20" s="90">
        <v>0.42899999999999999</v>
      </c>
      <c r="H20" s="394">
        <f t="shared" si="0"/>
        <v>0.42899999999999999</v>
      </c>
      <c r="I20" s="378"/>
      <c r="J20" s="378">
        <v>1.3080000000000001</v>
      </c>
      <c r="K20" s="316">
        <f t="shared" si="1"/>
        <v>1.3080000000000001</v>
      </c>
      <c r="L20" s="378"/>
      <c r="M20" s="378">
        <v>1.8052841039999974</v>
      </c>
      <c r="N20" s="316">
        <f t="shared" si="2"/>
        <v>1.8052841039999974</v>
      </c>
    </row>
    <row r="21" spans="1:14" s="82" customFormat="1" ht="16.5">
      <c r="A21" s="154" t="s">
        <v>164</v>
      </c>
      <c r="B21" s="170" t="s">
        <v>161</v>
      </c>
      <c r="C21" s="171" t="s">
        <v>144</v>
      </c>
      <c r="D21" s="634"/>
      <c r="E21" s="631"/>
      <c r="F21" s="200"/>
      <c r="G21" s="168">
        <v>8.0000000000000002E-3</v>
      </c>
      <c r="H21" s="396">
        <f t="shared" si="0"/>
        <v>8.0000000000000002E-3</v>
      </c>
      <c r="I21" s="378"/>
      <c r="J21" s="378">
        <v>1.4999999999999999E-2</v>
      </c>
      <c r="K21" s="316">
        <f t="shared" si="1"/>
        <v>1.4999999999999999E-2</v>
      </c>
      <c r="L21" s="378"/>
      <c r="M21" s="378">
        <v>1.7777435999999851E-2</v>
      </c>
      <c r="N21" s="316">
        <f t="shared" si="2"/>
        <v>1.7777435999999851E-2</v>
      </c>
    </row>
    <row r="22" spans="1:14" s="82" customFormat="1" ht="16.5">
      <c r="A22" s="154" t="s">
        <v>162</v>
      </c>
      <c r="B22" s="164" t="s">
        <v>108</v>
      </c>
      <c r="C22" s="666" t="s">
        <v>57</v>
      </c>
      <c r="D22" s="634"/>
      <c r="E22" s="631"/>
      <c r="F22" s="199"/>
      <c r="G22" s="89"/>
      <c r="H22" s="397">
        <f t="shared" si="0"/>
        <v>0</v>
      </c>
      <c r="I22" s="378"/>
      <c r="J22" s="378"/>
      <c r="K22" s="316">
        <f t="shared" si="1"/>
        <v>0</v>
      </c>
      <c r="L22" s="378"/>
      <c r="M22" s="378">
        <v>0</v>
      </c>
      <c r="N22" s="316">
        <f t="shared" si="2"/>
        <v>0</v>
      </c>
    </row>
    <row r="23" spans="1:14" s="82" customFormat="1" ht="16.5">
      <c r="A23" s="154" t="s">
        <v>128</v>
      </c>
      <c r="B23" s="155" t="s">
        <v>108</v>
      </c>
      <c r="C23" s="662"/>
      <c r="D23" s="634"/>
      <c r="E23" s="631"/>
      <c r="F23" s="197"/>
      <c r="G23" s="90">
        <v>0.215</v>
      </c>
      <c r="H23" s="394">
        <f t="shared" si="0"/>
        <v>0.215</v>
      </c>
      <c r="I23" s="378"/>
      <c r="J23" s="378">
        <v>8.2000000000000003E-2</v>
      </c>
      <c r="K23" s="316">
        <f t="shared" si="1"/>
        <v>8.2000000000000003E-2</v>
      </c>
      <c r="L23" s="378"/>
      <c r="M23" s="378">
        <v>7.7309989999999995E-2</v>
      </c>
      <c r="N23" s="316">
        <f t="shared" si="2"/>
        <v>7.7309989999999995E-2</v>
      </c>
    </row>
    <row r="24" spans="1:14" s="82" customFormat="1" ht="16.5">
      <c r="A24" s="169" t="s">
        <v>184</v>
      </c>
      <c r="B24" s="175" t="s">
        <v>108</v>
      </c>
      <c r="C24" s="662"/>
      <c r="D24" s="634"/>
      <c r="E24" s="631"/>
      <c r="F24" s="197"/>
      <c r="G24" s="90"/>
      <c r="H24" s="394">
        <f t="shared" si="0"/>
        <v>0</v>
      </c>
      <c r="I24" s="378"/>
      <c r="J24" s="378">
        <v>0.13500000000000001</v>
      </c>
      <c r="K24" s="316">
        <f t="shared" si="1"/>
        <v>0.13500000000000001</v>
      </c>
      <c r="L24" s="378"/>
      <c r="M24" s="378">
        <v>9.6192479999999997E-2</v>
      </c>
      <c r="N24" s="316">
        <f t="shared" si="2"/>
        <v>9.6192479999999997E-2</v>
      </c>
    </row>
    <row r="25" spans="1:14" s="82" customFormat="1" ht="16.5">
      <c r="A25" s="169" t="s">
        <v>297</v>
      </c>
      <c r="B25" s="175" t="s">
        <v>108</v>
      </c>
      <c r="C25" s="662"/>
      <c r="D25" s="634"/>
      <c r="E25" s="631"/>
      <c r="F25" s="197"/>
      <c r="G25" s="90"/>
      <c r="H25" s="394"/>
      <c r="I25" s="378"/>
      <c r="J25" s="378">
        <v>4.0000000000000001E-3</v>
      </c>
      <c r="K25" s="316">
        <f t="shared" si="1"/>
        <v>4.0000000000000001E-3</v>
      </c>
      <c r="L25" s="378"/>
      <c r="M25" s="378">
        <v>1.9015000000000001E-2</v>
      </c>
      <c r="N25" s="316">
        <f t="shared" si="2"/>
        <v>1.9015000000000001E-2</v>
      </c>
    </row>
    <row r="26" spans="1:14" s="82" customFormat="1" ht="16.5">
      <c r="A26" s="158" t="s">
        <v>129</v>
      </c>
      <c r="B26" s="175" t="s">
        <v>185</v>
      </c>
      <c r="C26" s="663"/>
      <c r="D26" s="635"/>
      <c r="E26" s="632"/>
      <c r="F26" s="197"/>
      <c r="G26" s="90">
        <v>0.05</v>
      </c>
      <c r="H26" s="394">
        <f t="shared" si="0"/>
        <v>0.05</v>
      </c>
      <c r="I26" s="378"/>
      <c r="J26" s="378">
        <v>0.34399999999999997</v>
      </c>
      <c r="K26" s="316">
        <f t="shared" si="1"/>
        <v>0.34399999999999997</v>
      </c>
      <c r="L26" s="378"/>
      <c r="M26" s="378">
        <v>0.10856602</v>
      </c>
      <c r="N26" s="316">
        <f t="shared" si="2"/>
        <v>0.10856602</v>
      </c>
    </row>
    <row r="27" spans="1:14" s="82" customFormat="1" ht="16.5">
      <c r="A27" s="649" t="s">
        <v>251</v>
      </c>
      <c r="B27" s="650"/>
      <c r="C27" s="650"/>
      <c r="D27" s="650"/>
      <c r="E27" s="650"/>
      <c r="F27" s="229">
        <f>SUM(F6:F26)</f>
        <v>0</v>
      </c>
      <c r="G27" s="229">
        <f>SUM(G6:G26)</f>
        <v>6.9689999999999994</v>
      </c>
      <c r="H27" s="400">
        <f t="shared" si="0"/>
        <v>6.9689999999999994</v>
      </c>
      <c r="I27" s="228">
        <f>SUM(I6:I26)</f>
        <v>0</v>
      </c>
      <c r="J27" s="228">
        <f>SUM(J6:J26)</f>
        <v>10.395</v>
      </c>
      <c r="K27" s="228">
        <f t="shared" si="1"/>
        <v>10.395</v>
      </c>
      <c r="L27" s="228">
        <f>SUM(L6:L26)</f>
        <v>0</v>
      </c>
      <c r="M27" s="228">
        <f>SUM(M6:M26)</f>
        <v>10.225677995563347</v>
      </c>
      <c r="N27" s="228">
        <f t="shared" si="2"/>
        <v>10.225677995563347</v>
      </c>
    </row>
    <row r="28" spans="1:14" s="82" customFormat="1" ht="16.5">
      <c r="A28" s="350" t="s">
        <v>180</v>
      </c>
      <c r="B28" s="351" t="s">
        <v>21</v>
      </c>
      <c r="C28" s="176" t="s">
        <v>37</v>
      </c>
      <c r="D28" s="651" t="s">
        <v>241</v>
      </c>
      <c r="E28" s="653" t="s">
        <v>252</v>
      </c>
      <c r="F28" s="200"/>
      <c r="G28" s="168">
        <v>4.2999999999999997E-2</v>
      </c>
      <c r="H28" s="396">
        <f t="shared" si="0"/>
        <v>4.2999999999999997E-2</v>
      </c>
      <c r="I28" s="378"/>
      <c r="J28" s="378">
        <v>0</v>
      </c>
      <c r="K28" s="316">
        <f t="shared" si="1"/>
        <v>0</v>
      </c>
      <c r="L28" s="378"/>
      <c r="M28" s="378">
        <v>0</v>
      </c>
      <c r="N28" s="316">
        <f t="shared" si="2"/>
        <v>0</v>
      </c>
    </row>
    <row r="29" spans="1:14" s="82" customFormat="1" ht="16.5">
      <c r="A29" s="177" t="s">
        <v>200</v>
      </c>
      <c r="B29" s="178" t="s">
        <v>198</v>
      </c>
      <c r="C29" s="160" t="s">
        <v>55</v>
      </c>
      <c r="D29" s="652"/>
      <c r="E29" s="654"/>
      <c r="F29" s="202"/>
      <c r="G29" s="174">
        <v>0.54900000000000004</v>
      </c>
      <c r="H29" s="399">
        <f t="shared" si="0"/>
        <v>0.54900000000000004</v>
      </c>
      <c r="I29" s="378"/>
      <c r="J29" s="378">
        <v>0.51200000000000001</v>
      </c>
      <c r="K29" s="316">
        <f t="shared" si="1"/>
        <v>0.51200000000000001</v>
      </c>
      <c r="L29" s="378"/>
      <c r="M29" s="378">
        <v>0.70724341700000004</v>
      </c>
      <c r="N29" s="316">
        <f t="shared" si="2"/>
        <v>0.70724341700000004</v>
      </c>
    </row>
    <row r="30" spans="1:14" s="82" customFormat="1" ht="16.5">
      <c r="A30" s="649" t="s">
        <v>253</v>
      </c>
      <c r="B30" s="650"/>
      <c r="C30" s="650"/>
      <c r="D30" s="650"/>
      <c r="E30" s="650"/>
      <c r="F30" s="229">
        <f>SUM(F28:F29)</f>
        <v>0</v>
      </c>
      <c r="G30" s="229">
        <f>SUM(G28:G29)</f>
        <v>0.59200000000000008</v>
      </c>
      <c r="H30" s="400">
        <f t="shared" si="0"/>
        <v>0.59200000000000008</v>
      </c>
      <c r="I30" s="228">
        <f t="shared" ref="I30" si="3">SUM(I28:I29)</f>
        <v>0</v>
      </c>
      <c r="J30" s="228">
        <f>SUM(J28:J29)</f>
        <v>0.51200000000000001</v>
      </c>
      <c r="K30" s="228">
        <f t="shared" si="1"/>
        <v>0.51200000000000001</v>
      </c>
      <c r="L30" s="228">
        <f t="shared" ref="L30" si="4">SUM(L28:L29)</f>
        <v>0</v>
      </c>
      <c r="M30" s="228">
        <f>SUM(M28:M29)</f>
        <v>0.70724341700000004</v>
      </c>
      <c r="N30" s="228">
        <f t="shared" si="2"/>
        <v>0.70724341700000004</v>
      </c>
    </row>
    <row r="31" spans="1:14" s="82" customFormat="1" ht="16.5">
      <c r="A31" s="179" t="s">
        <v>126</v>
      </c>
      <c r="B31" s="164" t="s">
        <v>109</v>
      </c>
      <c r="C31" s="165" t="s">
        <v>38</v>
      </c>
      <c r="D31" s="180" t="s">
        <v>244</v>
      </c>
      <c r="E31" s="622" t="s">
        <v>254</v>
      </c>
      <c r="F31" s="198"/>
      <c r="G31" s="161"/>
      <c r="H31" s="395">
        <f t="shared" si="0"/>
        <v>0</v>
      </c>
      <c r="I31" s="378"/>
      <c r="J31" s="378"/>
      <c r="K31" s="316">
        <f t="shared" si="1"/>
        <v>0</v>
      </c>
      <c r="L31" s="378"/>
      <c r="M31" s="378">
        <v>0</v>
      </c>
      <c r="N31" s="316">
        <f t="shared" si="2"/>
        <v>0</v>
      </c>
    </row>
    <row r="32" spans="1:14" s="82" customFormat="1" ht="16.5">
      <c r="A32" s="359" t="s">
        <v>295</v>
      </c>
      <c r="B32" s="349" t="s">
        <v>286</v>
      </c>
      <c r="C32" s="422" t="s">
        <v>137</v>
      </c>
      <c r="D32" s="423" t="s">
        <v>241</v>
      </c>
      <c r="E32" s="624"/>
      <c r="F32" s="424"/>
      <c r="G32" s="424"/>
      <c r="H32" s="391"/>
      <c r="I32" s="378"/>
      <c r="J32" s="378"/>
      <c r="K32" s="316"/>
      <c r="L32" s="378"/>
      <c r="M32" s="378">
        <v>0.10002</v>
      </c>
      <c r="N32" s="316">
        <f t="shared" si="2"/>
        <v>0.10002</v>
      </c>
    </row>
    <row r="33" spans="1:15" s="82" customFormat="1" ht="16.5">
      <c r="A33" s="649" t="s">
        <v>255</v>
      </c>
      <c r="B33" s="650"/>
      <c r="C33" s="650"/>
      <c r="D33" s="650"/>
      <c r="E33" s="650"/>
      <c r="F33" s="229">
        <f>F31</f>
        <v>0</v>
      </c>
      <c r="G33" s="229">
        <f>G31</f>
        <v>0</v>
      </c>
      <c r="H33" s="400">
        <f t="shared" si="0"/>
        <v>0</v>
      </c>
      <c r="I33" s="228">
        <f t="shared" ref="I33" si="5">I31</f>
        <v>0</v>
      </c>
      <c r="J33" s="228">
        <f>J31</f>
        <v>0</v>
      </c>
      <c r="K33" s="228">
        <f t="shared" si="1"/>
        <v>0</v>
      </c>
      <c r="L33" s="228">
        <f t="shared" ref="L33" si="6">L31</f>
        <v>0</v>
      </c>
      <c r="M33" s="228">
        <f>M31+M32</f>
        <v>0.10002</v>
      </c>
      <c r="N33" s="228">
        <f t="shared" si="2"/>
        <v>0.10002</v>
      </c>
    </row>
    <row r="34" spans="1:15" s="82" customFormat="1" ht="16.5">
      <c r="A34" s="230" t="s">
        <v>130</v>
      </c>
      <c r="B34" s="225"/>
      <c r="C34" s="232"/>
      <c r="D34" s="231"/>
      <c r="E34" s="231"/>
      <c r="F34" s="233">
        <f>F33+F30+F27</f>
        <v>0</v>
      </c>
      <c r="G34" s="233">
        <f>G33+G30+G27</f>
        <v>7.5609999999999999</v>
      </c>
      <c r="H34" s="401">
        <f t="shared" si="0"/>
        <v>7.5609999999999999</v>
      </c>
      <c r="I34" s="233">
        <f t="shared" ref="I34" si="7">I33+I30+I27</f>
        <v>0</v>
      </c>
      <c r="J34" s="233">
        <f>J33+J30+J27</f>
        <v>10.907</v>
      </c>
      <c r="K34" s="233">
        <f t="shared" si="1"/>
        <v>10.907</v>
      </c>
      <c r="L34" s="233">
        <f t="shared" ref="L34" si="8">L33+L30+L27</f>
        <v>0</v>
      </c>
      <c r="M34" s="233">
        <f>M33+M30+M27</f>
        <v>11.032941412563346</v>
      </c>
      <c r="N34" s="233">
        <f t="shared" si="2"/>
        <v>11.032941412563346</v>
      </c>
    </row>
    <row r="35" spans="1:15" s="82" customFormat="1" ht="16.5">
      <c r="A35" s="177" t="s">
        <v>256</v>
      </c>
      <c r="B35" s="170" t="s">
        <v>117</v>
      </c>
      <c r="C35" s="667" t="s">
        <v>55</v>
      </c>
      <c r="D35" s="180" t="s">
        <v>244</v>
      </c>
      <c r="E35" s="655" t="s">
        <v>242</v>
      </c>
      <c r="F35" s="200"/>
      <c r="G35" s="168">
        <v>0.44800000000000001</v>
      </c>
      <c r="H35" s="396">
        <f t="shared" si="0"/>
        <v>0.44800000000000001</v>
      </c>
      <c r="I35" s="378"/>
      <c r="J35" s="378">
        <v>0.64700000000000002</v>
      </c>
      <c r="K35" s="316">
        <f t="shared" si="1"/>
        <v>0.64700000000000002</v>
      </c>
      <c r="L35" s="378"/>
      <c r="M35" s="378">
        <v>0.73093823000000002</v>
      </c>
      <c r="N35" s="316">
        <f t="shared" si="2"/>
        <v>0.73093823000000002</v>
      </c>
      <c r="O35" s="421"/>
    </row>
    <row r="36" spans="1:15" s="82" customFormat="1" ht="16.5">
      <c r="A36" s="177" t="s">
        <v>127</v>
      </c>
      <c r="B36" s="182" t="s">
        <v>149</v>
      </c>
      <c r="C36" s="668"/>
      <c r="D36" s="658" t="s">
        <v>241</v>
      </c>
      <c r="E36" s="656"/>
      <c r="F36" s="201"/>
      <c r="G36" s="172">
        <v>0.221</v>
      </c>
      <c r="H36" s="398">
        <f t="shared" si="0"/>
        <v>0.221</v>
      </c>
      <c r="I36" s="378"/>
      <c r="J36" s="378">
        <v>0.2</v>
      </c>
      <c r="K36" s="316">
        <f t="shared" si="1"/>
        <v>0.2</v>
      </c>
      <c r="L36" s="378"/>
      <c r="M36" s="378">
        <v>8.3098809999999995E-2</v>
      </c>
      <c r="N36" s="316">
        <f t="shared" si="2"/>
        <v>8.3098809999999995E-2</v>
      </c>
      <c r="O36" s="421"/>
    </row>
    <row r="37" spans="1:15" s="82" customFormat="1" ht="16.5">
      <c r="A37" s="349" t="s">
        <v>138</v>
      </c>
      <c r="B37" s="182" t="s">
        <v>148</v>
      </c>
      <c r="C37" s="178" t="s">
        <v>57</v>
      </c>
      <c r="D37" s="652"/>
      <c r="E37" s="657"/>
      <c r="F37" s="199"/>
      <c r="G37" s="89">
        <v>0.14699999999999999</v>
      </c>
      <c r="H37" s="397">
        <f t="shared" si="0"/>
        <v>0.14699999999999999</v>
      </c>
      <c r="I37" s="378"/>
      <c r="J37" s="378">
        <v>1.2999999999999999E-2</v>
      </c>
      <c r="K37" s="316">
        <f t="shared" si="1"/>
        <v>1.2999999999999999E-2</v>
      </c>
      <c r="L37" s="378"/>
      <c r="M37" s="378">
        <v>0.12369700000000011</v>
      </c>
      <c r="N37" s="316">
        <f t="shared" si="2"/>
        <v>0.12369700000000011</v>
      </c>
      <c r="O37" s="421"/>
    </row>
    <row r="38" spans="1:15" s="82" customFormat="1" ht="16.5">
      <c r="A38" s="649" t="s">
        <v>251</v>
      </c>
      <c r="B38" s="650"/>
      <c r="C38" s="650"/>
      <c r="D38" s="650"/>
      <c r="E38" s="650"/>
      <c r="F38" s="229">
        <f>SUM(F35:F37)</f>
        <v>0</v>
      </c>
      <c r="G38" s="229">
        <f>SUM(G35:G37)</f>
        <v>0.81600000000000006</v>
      </c>
      <c r="H38" s="400">
        <f t="shared" si="0"/>
        <v>0.81600000000000006</v>
      </c>
      <c r="I38" s="228">
        <f>SUM(I35:I37)</f>
        <v>0</v>
      </c>
      <c r="J38" s="228">
        <f>SUM(J35:J37)</f>
        <v>0.86</v>
      </c>
      <c r="K38" s="228">
        <f t="shared" si="1"/>
        <v>0.86</v>
      </c>
      <c r="L38" s="228">
        <f>SUM(L35:L37)</f>
        <v>0</v>
      </c>
      <c r="M38" s="228">
        <f>SUM(M35:M37)</f>
        <v>0.93773404000000005</v>
      </c>
      <c r="N38" s="228">
        <f t="shared" si="2"/>
        <v>0.93773404000000005</v>
      </c>
    </row>
    <row r="39" spans="1:15" s="82" customFormat="1" ht="16.5">
      <c r="A39" s="179" t="s">
        <v>131</v>
      </c>
      <c r="B39" s="164" t="s">
        <v>50</v>
      </c>
      <c r="C39" s="616" t="s">
        <v>37</v>
      </c>
      <c r="D39" s="619" t="s">
        <v>241</v>
      </c>
      <c r="E39" s="622" t="s">
        <v>252</v>
      </c>
      <c r="F39" s="197"/>
      <c r="G39" s="90">
        <v>0.46600000000000003</v>
      </c>
      <c r="H39" s="394">
        <f t="shared" si="0"/>
        <v>0.46600000000000003</v>
      </c>
      <c r="I39" s="378"/>
      <c r="J39" s="378">
        <v>0.78700000000000003</v>
      </c>
      <c r="K39" s="316">
        <f t="shared" si="1"/>
        <v>0.78700000000000003</v>
      </c>
      <c r="L39" s="378"/>
      <c r="M39" s="378">
        <v>0.95914816999999952</v>
      </c>
      <c r="N39" s="316">
        <f t="shared" si="2"/>
        <v>0.95914816999999952</v>
      </c>
      <c r="O39" s="421"/>
    </row>
    <row r="40" spans="1:15" s="82" customFormat="1" ht="16.5">
      <c r="A40" s="179" t="s">
        <v>180</v>
      </c>
      <c r="B40" s="164" t="s">
        <v>50</v>
      </c>
      <c r="C40" s="617"/>
      <c r="D40" s="620"/>
      <c r="E40" s="623"/>
      <c r="F40" s="203"/>
      <c r="G40" s="91"/>
      <c r="H40" s="402"/>
      <c r="I40" s="378"/>
      <c r="J40" s="378">
        <v>0.71199999999999997</v>
      </c>
      <c r="K40" s="316">
        <f t="shared" si="1"/>
        <v>0.71199999999999997</v>
      </c>
      <c r="L40" s="378"/>
      <c r="M40" s="378">
        <v>0.71456082999999948</v>
      </c>
      <c r="N40" s="316">
        <f t="shared" si="2"/>
        <v>0.71456082999999948</v>
      </c>
    </row>
    <row r="41" spans="1:15" s="82" customFormat="1" ht="16.5">
      <c r="A41" s="179" t="s">
        <v>293</v>
      </c>
      <c r="B41" s="167" t="s">
        <v>287</v>
      </c>
      <c r="C41" s="617"/>
      <c r="D41" s="620"/>
      <c r="E41" s="623"/>
      <c r="F41" s="203"/>
      <c r="G41" s="91"/>
      <c r="H41" s="402"/>
      <c r="I41" s="378"/>
      <c r="J41" s="378">
        <v>0.23</v>
      </c>
      <c r="K41" s="316">
        <f t="shared" si="1"/>
        <v>0.23</v>
      </c>
      <c r="L41" s="378"/>
      <c r="M41" s="378">
        <v>0.41708803999999999</v>
      </c>
      <c r="N41" s="316">
        <f t="shared" si="2"/>
        <v>0.41708803999999999</v>
      </c>
      <c r="O41" s="421"/>
    </row>
    <row r="42" spans="1:15" s="82" customFormat="1" ht="16.5">
      <c r="A42" s="154" t="s">
        <v>203</v>
      </c>
      <c r="B42" s="181" t="s">
        <v>105</v>
      </c>
      <c r="C42" s="617"/>
      <c r="D42" s="620"/>
      <c r="E42" s="623"/>
      <c r="F42" s="198"/>
      <c r="G42" s="161">
        <v>9.9000000000000005E-2</v>
      </c>
      <c r="H42" s="395">
        <f t="shared" si="0"/>
        <v>9.9000000000000005E-2</v>
      </c>
      <c r="I42" s="378"/>
      <c r="J42" s="378">
        <v>2.3E-2</v>
      </c>
      <c r="K42" s="316">
        <f t="shared" si="1"/>
        <v>2.3E-2</v>
      </c>
      <c r="L42" s="378"/>
      <c r="M42" s="378">
        <v>2.0970000000037545E-5</v>
      </c>
      <c r="N42" s="316">
        <f t="shared" si="2"/>
        <v>2.0970000000037545E-5</v>
      </c>
      <c r="O42" s="421"/>
    </row>
    <row r="43" spans="1:15" s="82" customFormat="1" ht="16.5">
      <c r="A43" s="169" t="s">
        <v>306</v>
      </c>
      <c r="B43" s="182" t="s">
        <v>301</v>
      </c>
      <c r="C43" s="618"/>
      <c r="D43" s="620"/>
      <c r="E43" s="623"/>
      <c r="F43" s="203"/>
      <c r="G43" s="91"/>
      <c r="H43" s="402"/>
      <c r="I43" s="378"/>
      <c r="J43" s="378"/>
      <c r="K43" s="316"/>
      <c r="L43" s="378"/>
      <c r="M43" s="378">
        <v>4.06325E-3</v>
      </c>
      <c r="N43" s="316">
        <f t="shared" si="2"/>
        <v>4.06325E-3</v>
      </c>
      <c r="O43" s="421"/>
    </row>
    <row r="44" spans="1:15" s="82" customFormat="1" ht="16.5">
      <c r="A44" s="158" t="s">
        <v>257</v>
      </c>
      <c r="B44" s="178" t="s">
        <v>230</v>
      </c>
      <c r="C44" s="160" t="s">
        <v>55</v>
      </c>
      <c r="D44" s="620"/>
      <c r="E44" s="623"/>
      <c r="F44" s="203"/>
      <c r="G44" s="91">
        <v>4.0000000000000001E-3</v>
      </c>
      <c r="H44" s="402">
        <f t="shared" si="0"/>
        <v>4.0000000000000001E-3</v>
      </c>
      <c r="I44" s="378"/>
      <c r="J44" s="378">
        <v>1.7000000000000001E-2</v>
      </c>
      <c r="K44" s="316">
        <f t="shared" si="1"/>
        <v>1.7000000000000001E-2</v>
      </c>
      <c r="L44" s="378"/>
      <c r="M44" s="378">
        <v>8.9308699999999987E-3</v>
      </c>
      <c r="N44" s="316">
        <f t="shared" si="2"/>
        <v>8.9308699999999987E-3</v>
      </c>
      <c r="O44" s="421"/>
    </row>
    <row r="45" spans="1:15" s="82" customFormat="1" ht="16.5">
      <c r="A45" s="276" t="s">
        <v>294</v>
      </c>
      <c r="B45" s="273" t="s">
        <v>288</v>
      </c>
      <c r="C45" s="171" t="s">
        <v>39</v>
      </c>
      <c r="D45" s="620"/>
      <c r="E45" s="623"/>
      <c r="F45" s="203"/>
      <c r="G45" s="91"/>
      <c r="H45" s="402"/>
      <c r="I45" s="378"/>
      <c r="J45" s="378">
        <v>2.1000000000000001E-2</v>
      </c>
      <c r="K45" s="316">
        <f t="shared" si="1"/>
        <v>2.1000000000000001E-2</v>
      </c>
      <c r="L45" s="378"/>
      <c r="M45" s="378">
        <v>2.8562300000000303E-3</v>
      </c>
      <c r="N45" s="316">
        <f t="shared" si="2"/>
        <v>2.8562300000000303E-3</v>
      </c>
      <c r="O45" s="421"/>
    </row>
    <row r="46" spans="1:15" s="82" customFormat="1" ht="16.5">
      <c r="A46" s="154" t="s">
        <v>296</v>
      </c>
      <c r="B46" s="273" t="s">
        <v>287</v>
      </c>
      <c r="C46" s="170" t="s">
        <v>137</v>
      </c>
      <c r="D46" s="620"/>
      <c r="E46" s="623"/>
      <c r="F46" s="203"/>
      <c r="G46" s="91"/>
      <c r="H46" s="402"/>
      <c r="I46" s="378"/>
      <c r="J46" s="378">
        <v>6.5000000000000002E-2</v>
      </c>
      <c r="K46" s="316">
        <f t="shared" si="1"/>
        <v>6.5000000000000002E-2</v>
      </c>
      <c r="L46" s="378"/>
      <c r="M46" s="378">
        <v>3.2905844999999996E-2</v>
      </c>
      <c r="N46" s="316">
        <f t="shared" si="2"/>
        <v>3.2905844999999996E-2</v>
      </c>
    </row>
    <row r="47" spans="1:15" s="82" customFormat="1" ht="16.5">
      <c r="A47" s="393" t="s">
        <v>307</v>
      </c>
      <c r="B47" s="273" t="s">
        <v>302</v>
      </c>
      <c r="C47" s="170" t="s">
        <v>38</v>
      </c>
      <c r="D47" s="621"/>
      <c r="E47" s="624"/>
      <c r="F47" s="98"/>
      <c r="G47" s="98"/>
      <c r="H47" s="353"/>
      <c r="I47" s="378"/>
      <c r="J47" s="378"/>
      <c r="K47" s="316"/>
      <c r="L47" s="378"/>
      <c r="M47" s="378">
        <v>5.9919999999999999E-3</v>
      </c>
      <c r="N47" s="316">
        <f t="shared" si="2"/>
        <v>5.9919999999999999E-3</v>
      </c>
      <c r="O47" s="421"/>
    </row>
    <row r="48" spans="1:15" s="82" customFormat="1" ht="16.5">
      <c r="A48" s="649" t="s">
        <v>253</v>
      </c>
      <c r="B48" s="650"/>
      <c r="C48" s="650"/>
      <c r="D48" s="650"/>
      <c r="E48" s="650"/>
      <c r="F48" s="229">
        <f>SUM(F39:F47)</f>
        <v>0</v>
      </c>
      <c r="G48" s="229">
        <f>SUM(G39:G47)</f>
        <v>0.56900000000000006</v>
      </c>
      <c r="H48" s="400">
        <f t="shared" si="0"/>
        <v>0.56900000000000006</v>
      </c>
      <c r="I48" s="228">
        <f>SUM(I39:I47)</f>
        <v>0</v>
      </c>
      <c r="J48" s="228">
        <f>SUM(J39:J47)</f>
        <v>1.8549999999999998</v>
      </c>
      <c r="K48" s="228">
        <f>I48+J48</f>
        <v>1.8549999999999998</v>
      </c>
      <c r="L48" s="228">
        <f>SUM(L39:L47)</f>
        <v>0</v>
      </c>
      <c r="M48" s="228">
        <f>SUM(M39:M47)</f>
        <v>2.1455662049999993</v>
      </c>
      <c r="N48" s="228">
        <f>L48+M48</f>
        <v>2.1455662049999993</v>
      </c>
    </row>
    <row r="49" spans="1:15" s="82" customFormat="1" ht="16.5">
      <c r="A49" s="179" t="s">
        <v>132</v>
      </c>
      <c r="B49" s="274" t="s">
        <v>43</v>
      </c>
      <c r="C49" s="664" t="s">
        <v>37</v>
      </c>
      <c r="D49" s="660" t="s">
        <v>241</v>
      </c>
      <c r="E49" s="661" t="s">
        <v>254</v>
      </c>
      <c r="F49" s="196"/>
      <c r="G49" s="153">
        <v>3.0000000000000001E-3</v>
      </c>
      <c r="H49" s="403">
        <f t="shared" si="0"/>
        <v>3.0000000000000001E-3</v>
      </c>
      <c r="I49" s="378"/>
      <c r="J49" s="378">
        <v>4.7E-2</v>
      </c>
      <c r="K49" s="316">
        <f t="shared" si="1"/>
        <v>4.7E-2</v>
      </c>
      <c r="L49" s="378"/>
      <c r="M49" s="378">
        <v>5.3434679999999998E-2</v>
      </c>
      <c r="N49" s="316">
        <f t="shared" ref="N49:N60" si="9">L49+M49</f>
        <v>5.3434679999999998E-2</v>
      </c>
      <c r="O49" s="421"/>
    </row>
    <row r="50" spans="1:15" s="82" customFormat="1" ht="16.5">
      <c r="A50" s="154" t="s">
        <v>133</v>
      </c>
      <c r="B50" s="275" t="s">
        <v>43</v>
      </c>
      <c r="C50" s="664"/>
      <c r="D50" s="660"/>
      <c r="E50" s="661"/>
      <c r="F50" s="197"/>
      <c r="G50" s="90"/>
      <c r="H50" s="394">
        <f t="shared" si="0"/>
        <v>0</v>
      </c>
      <c r="I50" s="378"/>
      <c r="J50" s="378"/>
      <c r="K50" s="316">
        <f t="shared" si="1"/>
        <v>0</v>
      </c>
      <c r="L50" s="378"/>
      <c r="M50" s="378">
        <v>0</v>
      </c>
      <c r="N50" s="316">
        <f t="shared" si="9"/>
        <v>0</v>
      </c>
    </row>
    <row r="51" spans="1:15" s="82" customFormat="1" ht="16.5">
      <c r="A51" s="154" t="s">
        <v>186</v>
      </c>
      <c r="B51" s="275" t="s">
        <v>147</v>
      </c>
      <c r="C51" s="664"/>
      <c r="D51" s="660"/>
      <c r="E51" s="661"/>
      <c r="F51" s="197"/>
      <c r="G51" s="90">
        <v>0.183</v>
      </c>
      <c r="H51" s="394">
        <f t="shared" si="0"/>
        <v>0.183</v>
      </c>
      <c r="I51" s="378"/>
      <c r="J51" s="378">
        <v>2.1999999999999999E-2</v>
      </c>
      <c r="K51" s="316">
        <f t="shared" si="1"/>
        <v>2.1999999999999999E-2</v>
      </c>
      <c r="L51" s="378"/>
      <c r="M51" s="378">
        <v>0</v>
      </c>
      <c r="N51" s="316">
        <f t="shared" si="9"/>
        <v>0</v>
      </c>
      <c r="O51" s="421"/>
    </row>
    <row r="52" spans="1:15" s="82" customFormat="1" ht="16.5">
      <c r="A52" s="183" t="s">
        <v>163</v>
      </c>
      <c r="B52" s="277" t="s">
        <v>160</v>
      </c>
      <c r="C52" s="664"/>
      <c r="D52" s="660"/>
      <c r="E52" s="661"/>
      <c r="F52" s="198"/>
      <c r="G52" s="161">
        <v>0.10299999999999999</v>
      </c>
      <c r="H52" s="395">
        <f t="shared" si="0"/>
        <v>0.10299999999999999</v>
      </c>
      <c r="I52" s="378"/>
      <c r="J52" s="378">
        <v>0.154</v>
      </c>
      <c r="K52" s="316">
        <f t="shared" si="1"/>
        <v>0.154</v>
      </c>
      <c r="L52" s="378"/>
      <c r="M52" s="378">
        <v>5.3555369999999998E-2</v>
      </c>
      <c r="N52" s="316">
        <f t="shared" si="9"/>
        <v>5.3555369999999998E-2</v>
      </c>
      <c r="O52" s="421"/>
    </row>
    <row r="53" spans="1:15" s="82" customFormat="1" ht="16.5">
      <c r="A53" s="152" t="s">
        <v>134</v>
      </c>
      <c r="B53" s="278" t="s">
        <v>43</v>
      </c>
      <c r="C53" s="170" t="s">
        <v>38</v>
      </c>
      <c r="D53" s="660"/>
      <c r="E53" s="661"/>
      <c r="F53" s="201"/>
      <c r="G53" s="172">
        <v>6.0000000000000001E-3</v>
      </c>
      <c r="H53" s="398">
        <f t="shared" si="0"/>
        <v>6.0000000000000001E-3</v>
      </c>
      <c r="I53" s="378"/>
      <c r="J53" s="378">
        <v>1E-3</v>
      </c>
      <c r="K53" s="316">
        <f t="shared" si="1"/>
        <v>1E-3</v>
      </c>
      <c r="L53" s="378"/>
      <c r="M53" s="378">
        <v>9.7028999999999995E-4</v>
      </c>
      <c r="N53" s="316">
        <f t="shared" si="9"/>
        <v>9.7028999999999995E-4</v>
      </c>
    </row>
    <row r="54" spans="1:15" s="82" customFormat="1" ht="16.5">
      <c r="A54" s="183" t="s">
        <v>155</v>
      </c>
      <c r="B54" s="279" t="s">
        <v>152</v>
      </c>
      <c r="C54" s="664" t="s">
        <v>55</v>
      </c>
      <c r="D54" s="660"/>
      <c r="E54" s="661"/>
      <c r="F54" s="199"/>
      <c r="G54" s="89">
        <v>1E-3</v>
      </c>
      <c r="H54" s="397">
        <f t="shared" si="0"/>
        <v>1E-3</v>
      </c>
      <c r="I54" s="378"/>
      <c r="J54" s="378">
        <v>1E-3</v>
      </c>
      <c r="K54" s="316">
        <f t="shared" si="1"/>
        <v>1E-3</v>
      </c>
      <c r="L54" s="378"/>
      <c r="M54" s="378">
        <v>8.9000000000000006E-4</v>
      </c>
      <c r="N54" s="316">
        <f t="shared" si="9"/>
        <v>8.9000000000000006E-4</v>
      </c>
      <c r="O54" s="421"/>
    </row>
    <row r="55" spans="1:15" s="82" customFormat="1" ht="16.5">
      <c r="A55" s="154" t="s">
        <v>202</v>
      </c>
      <c r="B55" s="280" t="s">
        <v>197</v>
      </c>
      <c r="C55" s="664"/>
      <c r="D55" s="660"/>
      <c r="E55" s="661"/>
      <c r="F55" s="198"/>
      <c r="G55" s="161">
        <v>7.0000000000000001E-3</v>
      </c>
      <c r="H55" s="395">
        <f t="shared" si="0"/>
        <v>7.0000000000000001E-3</v>
      </c>
      <c r="I55" s="378"/>
      <c r="J55" s="378">
        <v>0.17199999999999999</v>
      </c>
      <c r="K55" s="316">
        <f t="shared" si="1"/>
        <v>0.17199999999999999</v>
      </c>
      <c r="L55" s="378"/>
      <c r="M55" s="378">
        <v>4.3000000000000001E-7</v>
      </c>
      <c r="N55" s="316">
        <f t="shared" si="9"/>
        <v>4.3000000000000001E-7</v>
      </c>
      <c r="O55" s="421"/>
    </row>
    <row r="56" spans="1:15" s="82" customFormat="1" ht="16.5">
      <c r="A56" s="154" t="s">
        <v>135</v>
      </c>
      <c r="B56" s="274" t="s">
        <v>51</v>
      </c>
      <c r="C56" s="665" t="s">
        <v>258</v>
      </c>
      <c r="D56" s="660"/>
      <c r="E56" s="661"/>
      <c r="F56" s="202"/>
      <c r="G56" s="174">
        <v>1.4999999999999999E-2</v>
      </c>
      <c r="H56" s="399">
        <f t="shared" si="0"/>
        <v>1.4999999999999999E-2</v>
      </c>
      <c r="I56" s="378"/>
      <c r="J56" s="378">
        <v>3.0000000000000001E-3</v>
      </c>
      <c r="K56" s="316">
        <f t="shared" si="1"/>
        <v>3.0000000000000001E-3</v>
      </c>
      <c r="L56" s="378"/>
      <c r="M56" s="378">
        <v>4.6076730000000005E-3</v>
      </c>
      <c r="N56" s="316">
        <f t="shared" si="9"/>
        <v>4.6076730000000005E-3</v>
      </c>
      <c r="O56" s="421"/>
    </row>
    <row r="57" spans="1:15" s="82" customFormat="1" ht="16.5">
      <c r="A57" s="154" t="s">
        <v>136</v>
      </c>
      <c r="B57" s="275" t="s">
        <v>157</v>
      </c>
      <c r="C57" s="665"/>
      <c r="D57" s="660"/>
      <c r="E57" s="661"/>
      <c r="F57" s="203"/>
      <c r="G57" s="91">
        <v>2.1999999999999999E-2</v>
      </c>
      <c r="H57" s="402">
        <f t="shared" si="0"/>
        <v>2.1999999999999999E-2</v>
      </c>
      <c r="I57" s="378"/>
      <c r="J57" s="378">
        <v>0</v>
      </c>
      <c r="K57" s="316">
        <f t="shared" si="1"/>
        <v>0</v>
      </c>
      <c r="L57" s="378"/>
      <c r="M57" s="378">
        <v>3.8700000000000003E-4</v>
      </c>
      <c r="N57" s="316">
        <f t="shared" si="9"/>
        <v>3.8700000000000003E-4</v>
      </c>
      <c r="O57" s="421"/>
    </row>
    <row r="58" spans="1:15">
      <c r="A58" s="158" t="s">
        <v>201</v>
      </c>
      <c r="B58" s="280" t="s">
        <v>116</v>
      </c>
      <c r="C58" s="665"/>
      <c r="D58" s="660"/>
      <c r="E58" s="661"/>
      <c r="F58" s="198"/>
      <c r="G58" s="161">
        <v>5.7000000000000002E-2</v>
      </c>
      <c r="H58" s="395">
        <f t="shared" si="0"/>
        <v>5.7000000000000002E-2</v>
      </c>
      <c r="I58" s="378"/>
      <c r="J58" s="378">
        <v>0.1</v>
      </c>
      <c r="K58" s="316">
        <f t="shared" si="1"/>
        <v>0.1</v>
      </c>
      <c r="L58" s="378"/>
      <c r="M58" s="378">
        <v>0.13151295999999998</v>
      </c>
      <c r="N58" s="316">
        <f t="shared" si="9"/>
        <v>0.13151295999999998</v>
      </c>
      <c r="O58" s="57"/>
    </row>
    <row r="59" spans="1:15">
      <c r="A59" s="348" t="s">
        <v>259</v>
      </c>
      <c r="B59" s="347" t="s">
        <v>229</v>
      </c>
      <c r="C59" s="659" t="s">
        <v>137</v>
      </c>
      <c r="D59" s="660"/>
      <c r="E59" s="661"/>
      <c r="F59" s="203"/>
      <c r="G59" s="91">
        <v>0.65600000000000003</v>
      </c>
      <c r="H59" s="402">
        <f t="shared" si="0"/>
        <v>0.65600000000000003</v>
      </c>
      <c r="I59" s="378"/>
      <c r="J59" s="378">
        <v>0.19</v>
      </c>
      <c r="K59" s="316">
        <f t="shared" si="1"/>
        <v>0.19</v>
      </c>
      <c r="L59" s="378"/>
      <c r="M59" s="378">
        <v>0.18262084000000051</v>
      </c>
      <c r="N59" s="316">
        <f t="shared" si="9"/>
        <v>0.18262084000000051</v>
      </c>
      <c r="O59" s="57"/>
    </row>
    <row r="60" spans="1:15">
      <c r="A60" s="349" t="s">
        <v>286</v>
      </c>
      <c r="B60" s="359" t="s">
        <v>295</v>
      </c>
      <c r="C60" s="659"/>
      <c r="D60" s="660"/>
      <c r="E60" s="661"/>
      <c r="F60" s="203"/>
      <c r="G60" s="91"/>
      <c r="H60" s="402"/>
      <c r="I60" s="378"/>
      <c r="J60" s="378">
        <v>0</v>
      </c>
      <c r="K60" s="316">
        <f t="shared" si="1"/>
        <v>0</v>
      </c>
      <c r="L60" s="378"/>
      <c r="M60" s="378"/>
      <c r="N60" s="316">
        <f t="shared" si="9"/>
        <v>0</v>
      </c>
      <c r="O60" s="57"/>
    </row>
    <row r="61" spans="1:15">
      <c r="A61" s="649" t="s">
        <v>255</v>
      </c>
      <c r="B61" s="650"/>
      <c r="C61" s="650"/>
      <c r="D61" s="650"/>
      <c r="E61" s="650"/>
      <c r="F61" s="228">
        <f>SUM(F49:F60)</f>
        <v>0</v>
      </c>
      <c r="G61" s="228">
        <f>SUM(G49:G60)</f>
        <v>1.0529999999999999</v>
      </c>
      <c r="H61" s="404">
        <f t="shared" ref="H61" si="10">SUM(H49:H59)</f>
        <v>1.0529999999999999</v>
      </c>
      <c r="I61" s="228">
        <f>SUM(I49:I60)</f>
        <v>0</v>
      </c>
      <c r="J61" s="228">
        <f>SUM(J49:J60)</f>
        <v>0.69</v>
      </c>
      <c r="K61" s="228">
        <f>SUM(K49:K59)</f>
        <v>0.69</v>
      </c>
      <c r="L61" s="228">
        <f>SUM(L49:L60)</f>
        <v>0</v>
      </c>
      <c r="M61" s="228">
        <f>SUM(M49:M60)</f>
        <v>0.42797924300000051</v>
      </c>
      <c r="N61" s="228">
        <f>SUM(N49:N60)</f>
        <v>0.42797924300000051</v>
      </c>
    </row>
    <row r="62" spans="1:15">
      <c r="A62" s="645" t="s">
        <v>139</v>
      </c>
      <c r="B62" s="646"/>
      <c r="C62" s="646"/>
      <c r="D62" s="646"/>
      <c r="E62" s="646"/>
      <c r="F62" s="233">
        <f t="shared" ref="F62:J62" si="11">F61+F48+F38</f>
        <v>0</v>
      </c>
      <c r="G62" s="233">
        <f t="shared" si="11"/>
        <v>2.4379999999999997</v>
      </c>
      <c r="H62" s="401">
        <f t="shared" si="11"/>
        <v>2.4379999999999997</v>
      </c>
      <c r="I62" s="233">
        <f t="shared" si="11"/>
        <v>0</v>
      </c>
      <c r="J62" s="233">
        <f t="shared" si="11"/>
        <v>3.4049999999999998</v>
      </c>
      <c r="K62" s="233">
        <f>K61+K48+K38</f>
        <v>3.4049999999999998</v>
      </c>
      <c r="L62" s="233">
        <f t="shared" ref="L62:M62" si="12">L61+L48+L38</f>
        <v>0</v>
      </c>
      <c r="M62" s="233">
        <f t="shared" si="12"/>
        <v>3.511279488</v>
      </c>
      <c r="N62" s="233">
        <f>N61+N48+N38</f>
        <v>3.511279488</v>
      </c>
    </row>
    <row r="63" spans="1:15" ht="14.25" thickBot="1">
      <c r="A63" s="647" t="s">
        <v>140</v>
      </c>
      <c r="B63" s="648"/>
      <c r="C63" s="648"/>
      <c r="D63" s="648"/>
      <c r="E63" s="648"/>
      <c r="F63" s="234">
        <f t="shared" ref="F63:J63" si="13">F62+F34</f>
        <v>0</v>
      </c>
      <c r="G63" s="234">
        <f t="shared" si="13"/>
        <v>9.9989999999999988</v>
      </c>
      <c r="H63" s="405">
        <f t="shared" si="13"/>
        <v>9.9989999999999988</v>
      </c>
      <c r="I63" s="233">
        <f t="shared" si="13"/>
        <v>0</v>
      </c>
      <c r="J63" s="233">
        <f t="shared" si="13"/>
        <v>14.311999999999999</v>
      </c>
      <c r="K63" s="233">
        <f>K62+K34</f>
        <v>14.311999999999999</v>
      </c>
      <c r="L63" s="233">
        <f t="shared" ref="L63:M63" si="14">L62+L34</f>
        <v>0</v>
      </c>
      <c r="M63" s="233">
        <f t="shared" si="14"/>
        <v>14.544220900563346</v>
      </c>
      <c r="N63" s="233">
        <f>N62+N34</f>
        <v>14.544220900563346</v>
      </c>
    </row>
    <row r="64" spans="1:15" ht="14.25" thickTop="1">
      <c r="A64" s="407" t="s">
        <v>260</v>
      </c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463"/>
      <c r="O64" s="473"/>
    </row>
    <row r="65" spans="6:14">
      <c r="F65" s="57"/>
      <c r="H65" s="59"/>
      <c r="I65" s="57"/>
      <c r="K65" s="59"/>
    </row>
    <row r="66" spans="6:14">
      <c r="F66" s="57"/>
      <c r="H66" s="57"/>
      <c r="I66" s="57"/>
      <c r="K66" s="57"/>
      <c r="L66" s="57"/>
      <c r="M66" s="57"/>
      <c r="N66" s="57"/>
    </row>
    <row r="67" spans="6:14">
      <c r="K67" s="57"/>
    </row>
  </sheetData>
  <mergeCells count="40">
    <mergeCell ref="C3:C4"/>
    <mergeCell ref="C10:C15"/>
    <mergeCell ref="E31:E32"/>
    <mergeCell ref="C54:C55"/>
    <mergeCell ref="C56:C58"/>
    <mergeCell ref="C22:C26"/>
    <mergeCell ref="C35:C36"/>
    <mergeCell ref="C49:C52"/>
    <mergeCell ref="A62:E62"/>
    <mergeCell ref="D11:D26"/>
    <mergeCell ref="A63:E63"/>
    <mergeCell ref="A27:E27"/>
    <mergeCell ref="A30:E30"/>
    <mergeCell ref="A33:E33"/>
    <mergeCell ref="A48:E48"/>
    <mergeCell ref="A38:E38"/>
    <mergeCell ref="A61:E61"/>
    <mergeCell ref="D28:D29"/>
    <mergeCell ref="E28:E29"/>
    <mergeCell ref="E35:E37"/>
    <mergeCell ref="D36:D37"/>
    <mergeCell ref="C59:C60"/>
    <mergeCell ref="D49:D60"/>
    <mergeCell ref="E49:E60"/>
    <mergeCell ref="L3:N3"/>
    <mergeCell ref="C39:C43"/>
    <mergeCell ref="D39:D47"/>
    <mergeCell ref="E39:E47"/>
    <mergeCell ref="A1:N1"/>
    <mergeCell ref="A2:N2"/>
    <mergeCell ref="E6:E26"/>
    <mergeCell ref="C6:C9"/>
    <mergeCell ref="D6:D9"/>
    <mergeCell ref="A3:A4"/>
    <mergeCell ref="D3:D4"/>
    <mergeCell ref="E3:E4"/>
    <mergeCell ref="I3:K3"/>
    <mergeCell ref="C18:C20"/>
    <mergeCell ref="F3:H3"/>
    <mergeCell ref="B3:B4"/>
  </mergeCells>
  <phoneticPr fontId="28" type="noConversion"/>
  <printOptions horizontalCentered="1"/>
  <pageMargins left="0.39370078740157483" right="0.39370078740157483" top="0.51" bottom="0.39370078740157483" header="0.19685039370078741" footer="0.19685039370078741"/>
  <pageSetup paperSize="9" scale="80" firstPageNumber="11" orientation="portrait" useFirstPageNumber="1" r:id="rId1"/>
  <headerFooter scaleWithDoc="0" alignWithMargins="0">
    <oddHeader xml:space="preserve">&amp;C&amp;"Arial Narrow,Regular"&amp;K000099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00FF"/>
  </sheetPr>
  <dimension ref="A1:Q14"/>
  <sheetViews>
    <sheetView tabSelected="1" zoomScale="110" zoomScaleNormal="110" zoomScaleSheetLayoutView="110" workbookViewId="0">
      <selection activeCell="I3" sqref="I3"/>
    </sheetView>
  </sheetViews>
  <sheetFormatPr defaultColWidth="10.28515625" defaultRowHeight="12.75"/>
  <cols>
    <col min="1" max="1" width="13.42578125" style="68" customWidth="1"/>
    <col min="2" max="2" width="12.140625" style="97" customWidth="1"/>
    <col min="3" max="3" width="12.140625" style="77" customWidth="1"/>
    <col min="4" max="4" width="12.140625" style="97" customWidth="1"/>
    <col min="5" max="5" width="12.140625" style="77" customWidth="1"/>
    <col min="6" max="6" width="10.28515625" style="68"/>
    <col min="7" max="7" width="12.140625" style="68" customWidth="1"/>
    <col min="8" max="16384" width="10.28515625" style="68"/>
  </cols>
  <sheetData>
    <row r="1" spans="1:17" s="67" customFormat="1" ht="29.25" customHeight="1">
      <c r="A1" s="669" t="s">
        <v>299</v>
      </c>
      <c r="B1" s="670"/>
      <c r="C1" s="670"/>
      <c r="D1" s="670"/>
      <c r="E1" s="670"/>
      <c r="F1" s="670"/>
      <c r="G1" s="670"/>
    </row>
    <row r="2" spans="1:17" ht="16.899999999999999" customHeight="1">
      <c r="A2" s="593" t="s">
        <v>194</v>
      </c>
      <c r="B2" s="594"/>
      <c r="C2" s="594"/>
      <c r="D2" s="594"/>
      <c r="E2" s="594"/>
      <c r="F2" s="594"/>
      <c r="G2" s="594"/>
    </row>
    <row r="3" spans="1:17" s="70" customFormat="1" ht="24" customHeight="1">
      <c r="A3" s="595" t="s">
        <v>49</v>
      </c>
      <c r="B3" s="590" t="s">
        <v>204</v>
      </c>
      <c r="C3" s="590"/>
      <c r="D3" s="590" t="s">
        <v>285</v>
      </c>
      <c r="E3" s="590"/>
      <c r="F3" s="590" t="s">
        <v>300</v>
      </c>
      <c r="G3" s="590"/>
    </row>
    <row r="4" spans="1:17" s="72" customFormat="1" ht="24" customHeight="1">
      <c r="A4" s="595"/>
      <c r="B4" s="253" t="s">
        <v>6</v>
      </c>
      <c r="C4" s="254" t="s">
        <v>284</v>
      </c>
      <c r="D4" s="253" t="s">
        <v>6</v>
      </c>
      <c r="E4" s="254" t="s">
        <v>284</v>
      </c>
      <c r="F4" s="253" t="s">
        <v>6</v>
      </c>
      <c r="G4" s="254" t="s">
        <v>284</v>
      </c>
      <c r="H4" s="71"/>
    </row>
    <row r="5" spans="1:17" s="72" customFormat="1" ht="24" customHeight="1">
      <c r="A5" s="235" t="s">
        <v>63</v>
      </c>
      <c r="B5" s="236" t="s">
        <v>66</v>
      </c>
      <c r="C5" s="215" t="s">
        <v>67</v>
      </c>
      <c r="D5" s="236" t="s">
        <v>68</v>
      </c>
      <c r="E5" s="215" t="s">
        <v>69</v>
      </c>
      <c r="F5" s="236" t="s">
        <v>68</v>
      </c>
      <c r="G5" s="215" t="s">
        <v>69</v>
      </c>
      <c r="H5" s="71"/>
    </row>
    <row r="6" spans="1:17" s="281" customFormat="1" ht="23.25" customHeight="1">
      <c r="A6" s="377" t="s">
        <v>187</v>
      </c>
      <c r="B6" s="379">
        <v>1.0660000000000001</v>
      </c>
      <c r="C6" s="380">
        <f>(B6/$B$14)</f>
        <v>0.68508997429305929</v>
      </c>
      <c r="D6" s="379">
        <v>1.7270000000000001</v>
      </c>
      <c r="E6" s="380">
        <f>(D6/$D$14)</f>
        <v>0.91715347849176854</v>
      </c>
      <c r="F6" s="379">
        <v>2.2596599999999998</v>
      </c>
      <c r="G6" s="380">
        <f>(F6/$F$14)</f>
        <v>0.87581684146880301</v>
      </c>
    </row>
    <row r="7" spans="1:17" s="281" customFormat="1" ht="23.25" customHeight="1">
      <c r="A7" s="377" t="s">
        <v>29</v>
      </c>
      <c r="B7" s="379"/>
      <c r="C7" s="380"/>
      <c r="D7" s="379"/>
      <c r="E7" s="380"/>
      <c r="F7" s="379"/>
      <c r="G7" s="380"/>
    </row>
    <row r="8" spans="1:17" s="281" customFormat="1" ht="23.25" customHeight="1">
      <c r="A8" s="377" t="s">
        <v>30</v>
      </c>
      <c r="B8" s="379"/>
      <c r="C8" s="380"/>
      <c r="D8" s="379"/>
      <c r="E8" s="380"/>
      <c r="F8" s="379"/>
      <c r="G8" s="380"/>
    </row>
    <row r="9" spans="1:17" s="281" customFormat="1" ht="23.25" customHeight="1">
      <c r="A9" s="377" t="s">
        <v>46</v>
      </c>
      <c r="B9" s="379">
        <v>5.8999999999999997E-2</v>
      </c>
      <c r="C9" s="380">
        <f t="shared" ref="C9:C13" si="0">(B9/$B$14)</f>
        <v>3.7917737789203085E-2</v>
      </c>
      <c r="D9" s="379">
        <v>1.6E-2</v>
      </c>
      <c r="E9" s="380">
        <f>(D9/$D$14)</f>
        <v>8.4970791290493886E-3</v>
      </c>
      <c r="F9" s="379">
        <v>2.24E-2</v>
      </c>
      <c r="G9" s="380">
        <f>(F9/$F$14)</f>
        <v>8.6819686363883014E-3</v>
      </c>
    </row>
    <row r="10" spans="1:17" s="281" customFormat="1" ht="23.25" customHeight="1">
      <c r="A10" s="377" t="s">
        <v>34</v>
      </c>
      <c r="B10" s="379"/>
      <c r="C10" s="380">
        <f t="shared" si="0"/>
        <v>0</v>
      </c>
      <c r="D10" s="379"/>
      <c r="E10" s="380"/>
      <c r="F10" s="379"/>
      <c r="G10" s="380"/>
    </row>
    <row r="11" spans="1:17" s="281" customFormat="1" ht="23.25" customHeight="1">
      <c r="A11" s="377" t="s">
        <v>118</v>
      </c>
      <c r="B11" s="379">
        <v>6.3E-2</v>
      </c>
      <c r="C11" s="380">
        <f t="shared" si="0"/>
        <v>4.0488431876606688E-2</v>
      </c>
      <c r="D11" s="379">
        <v>0.11</v>
      </c>
      <c r="E11" s="380">
        <f>(D11/$D$14)</f>
        <v>5.8417419012214554E-2</v>
      </c>
      <c r="F11" s="379">
        <v>0.12852</v>
      </c>
      <c r="G11" s="380">
        <f>(F11/$F$14)</f>
        <v>4.9812795051277878E-2</v>
      </c>
    </row>
    <row r="12" spans="1:17" s="281" customFormat="1" ht="23.25" customHeight="1">
      <c r="A12" s="377" t="s">
        <v>119</v>
      </c>
      <c r="B12" s="379">
        <v>0.36699999999999999</v>
      </c>
      <c r="C12" s="380">
        <f t="shared" si="0"/>
        <v>0.23586118251928023</v>
      </c>
      <c r="D12" s="379">
        <v>7.0000000000000001E-3</v>
      </c>
      <c r="E12" s="380">
        <f>(D12/$D$14)</f>
        <v>3.7174721189591081E-3</v>
      </c>
      <c r="F12" s="379">
        <v>5.6189999999999997E-2</v>
      </c>
      <c r="G12" s="380">
        <f>(F12/$F$14)</f>
        <v>2.1778563289225832E-2</v>
      </c>
    </row>
    <row r="13" spans="1:17" s="281" customFormat="1" ht="23.25" customHeight="1">
      <c r="A13" s="377" t="s">
        <v>188</v>
      </c>
      <c r="B13" s="379">
        <v>1E-3</v>
      </c>
      <c r="C13" s="380">
        <f t="shared" si="0"/>
        <v>6.426735218508998E-4</v>
      </c>
      <c r="D13" s="379">
        <v>2.3E-2</v>
      </c>
      <c r="E13" s="380">
        <f>(D13/$D$14)</f>
        <v>1.2214551248008496E-2</v>
      </c>
      <c r="F13" s="379">
        <v>0.11329</v>
      </c>
      <c r="G13" s="380">
        <f>(F13/$F$14)</f>
        <v>4.3909831554304939E-2</v>
      </c>
      <c r="J13" s="75"/>
      <c r="K13" s="75"/>
      <c r="L13" s="75"/>
      <c r="M13" s="75"/>
      <c r="N13" s="75"/>
      <c r="O13" s="75"/>
      <c r="P13" s="75"/>
      <c r="Q13" s="75"/>
    </row>
    <row r="14" spans="1:17" s="282" customFormat="1" ht="23.25" customHeight="1">
      <c r="A14" s="382" t="s">
        <v>59</v>
      </c>
      <c r="B14" s="227">
        <f>SUM(B6:B13)</f>
        <v>1.5559999999999998</v>
      </c>
      <c r="C14" s="418">
        <f>(B14/$B$14)</f>
        <v>1</v>
      </c>
      <c r="D14" s="227">
        <f>SUM(D6:D13)</f>
        <v>1.883</v>
      </c>
      <c r="E14" s="418">
        <f>(D14/$D$14)</f>
        <v>1</v>
      </c>
      <c r="F14" s="227">
        <f>SUM(F6:F13)</f>
        <v>2.58006</v>
      </c>
      <c r="G14" s="418">
        <f>(F14/$F$14)</f>
        <v>1</v>
      </c>
      <c r="J14" s="75"/>
      <c r="K14" s="75"/>
      <c r="L14" s="75"/>
      <c r="M14" s="75"/>
      <c r="N14" s="75"/>
      <c r="O14" s="75"/>
      <c r="P14" s="75"/>
      <c r="Q14" s="75"/>
    </row>
  </sheetData>
  <mergeCells count="6">
    <mergeCell ref="B3:C3"/>
    <mergeCell ref="A1:G1"/>
    <mergeCell ref="D3:E3"/>
    <mergeCell ref="F3:G3"/>
    <mergeCell ref="A2:G2"/>
    <mergeCell ref="A3:A4"/>
  </mergeCells>
  <phoneticPr fontId="28" type="noConversion"/>
  <printOptions horizontalCentered="1"/>
  <pageMargins left="0.39370078740157483" right="0.39370078740157483" top="0.59055118110236227" bottom="0.59055118110236227" header="0.19685039370078741" footer="0.19685039370078741"/>
  <pageSetup paperSize="9" firstPageNumber="9" orientation="portrait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I15"/>
  <sheetViews>
    <sheetView zoomScaleNormal="100" zoomScaleSheetLayoutView="100" workbookViewId="0">
      <selection activeCell="M14" sqref="M14"/>
    </sheetView>
  </sheetViews>
  <sheetFormatPr defaultColWidth="10.28515625" defaultRowHeight="12.75"/>
  <cols>
    <col min="1" max="1" width="7.7109375" style="99" customWidth="1"/>
    <col min="2" max="2" width="9.7109375" style="99" customWidth="1"/>
    <col min="3" max="3" width="10.7109375" style="99" customWidth="1"/>
    <col min="4" max="4" width="11.140625" style="99" customWidth="1"/>
    <col min="5" max="5" width="9" style="99" customWidth="1"/>
    <col min="6" max="6" width="10.7109375" style="99" customWidth="1"/>
    <col min="7" max="7" width="10.42578125" style="99" customWidth="1"/>
    <col min="8" max="8" width="8.5703125" style="109" customWidth="1"/>
    <col min="9" max="9" width="11.28515625" style="109" customWidth="1"/>
    <col min="10" max="10" width="3.140625" style="99" customWidth="1"/>
    <col min="11" max="16384" width="10.28515625" style="99"/>
  </cols>
  <sheetData>
    <row r="1" spans="1:9" s="76" customFormat="1" ht="33" customHeight="1">
      <c r="A1" s="474" t="s">
        <v>218</v>
      </c>
      <c r="B1" s="475"/>
      <c r="C1" s="475"/>
      <c r="D1" s="475"/>
      <c r="E1" s="475"/>
      <c r="F1" s="475"/>
      <c r="G1" s="475"/>
      <c r="H1" s="475"/>
      <c r="I1" s="476"/>
    </row>
    <row r="2" spans="1:9" s="76" customFormat="1" ht="18" customHeight="1">
      <c r="A2" s="477" t="s">
        <v>205</v>
      </c>
      <c r="B2" s="478"/>
      <c r="C2" s="478"/>
      <c r="D2" s="478"/>
      <c r="E2" s="478"/>
      <c r="F2" s="478"/>
      <c r="G2" s="478"/>
      <c r="H2" s="478"/>
      <c r="I2" s="479"/>
    </row>
    <row r="3" spans="1:9" s="76" customFormat="1" ht="36.75" customHeight="1">
      <c r="A3" s="480" t="s">
        <v>0</v>
      </c>
      <c r="B3" s="482" t="s">
        <v>2</v>
      </c>
      <c r="C3" s="483"/>
      <c r="D3" s="483"/>
      <c r="E3" s="482" t="s">
        <v>1</v>
      </c>
      <c r="F3" s="483"/>
      <c r="G3" s="483"/>
      <c r="H3" s="482" t="s">
        <v>175</v>
      </c>
      <c r="I3" s="484"/>
    </row>
    <row r="4" spans="1:9" ht="77.25" customHeight="1">
      <c r="A4" s="481"/>
      <c r="B4" s="238" t="s">
        <v>6</v>
      </c>
      <c r="C4" s="238" t="s">
        <v>206</v>
      </c>
      <c r="D4" s="238" t="s">
        <v>207</v>
      </c>
      <c r="E4" s="238" t="s">
        <v>6</v>
      </c>
      <c r="F4" s="238" t="s">
        <v>206</v>
      </c>
      <c r="G4" s="238" t="s">
        <v>207</v>
      </c>
      <c r="H4" s="238" t="s">
        <v>6</v>
      </c>
      <c r="I4" s="239" t="s">
        <v>207</v>
      </c>
    </row>
    <row r="5" spans="1:9" s="76" customFormat="1" ht="18.600000000000001" customHeight="1">
      <c r="A5" s="204" t="s">
        <v>63</v>
      </c>
      <c r="B5" s="205" t="s">
        <v>64</v>
      </c>
      <c r="C5" s="205" t="s">
        <v>65</v>
      </c>
      <c r="D5" s="205" t="s">
        <v>66</v>
      </c>
      <c r="E5" s="205" t="s">
        <v>67</v>
      </c>
      <c r="F5" s="205" t="s">
        <v>68</v>
      </c>
      <c r="G5" s="205" t="s">
        <v>69</v>
      </c>
      <c r="H5" s="205" t="s">
        <v>70</v>
      </c>
      <c r="I5" s="206" t="s">
        <v>71</v>
      </c>
    </row>
    <row r="6" spans="1:9" s="58" customFormat="1" ht="15.75" customHeight="1">
      <c r="A6" s="101" t="s">
        <v>145</v>
      </c>
      <c r="B6" s="102">
        <v>65.361000000000004</v>
      </c>
      <c r="C6" s="103">
        <v>93.146643864899531</v>
      </c>
      <c r="D6" s="104">
        <v>10.055734226877034</v>
      </c>
      <c r="E6" s="105">
        <v>4.8090000000000002</v>
      </c>
      <c r="F6" s="103">
        <v>6.8533561351004693</v>
      </c>
      <c r="G6" s="104">
        <v>51.416876574307302</v>
      </c>
      <c r="H6" s="106">
        <v>70.17</v>
      </c>
      <c r="I6" s="107">
        <v>12.155358427235669</v>
      </c>
    </row>
    <row r="7" spans="1:9" s="108" customFormat="1" ht="15.75" customHeight="1">
      <c r="A7" s="101" t="s">
        <v>150</v>
      </c>
      <c r="B7" s="102">
        <v>76.888999999999996</v>
      </c>
      <c r="C7" s="103">
        <v>91.783650861863151</v>
      </c>
      <c r="D7" s="104">
        <v>17.600000000000001</v>
      </c>
      <c r="E7" s="105">
        <v>6.883</v>
      </c>
      <c r="F7" s="103">
        <v>8.2163491381368488</v>
      </c>
      <c r="G7" s="104">
        <v>43.1</v>
      </c>
      <c r="H7" s="106">
        <v>83.771999999999991</v>
      </c>
      <c r="I7" s="107">
        <v>19.399999999999999</v>
      </c>
    </row>
    <row r="8" spans="1:9" s="108" customFormat="1" ht="15.75" customHeight="1">
      <c r="A8" s="101" t="s">
        <v>156</v>
      </c>
      <c r="B8" s="102">
        <v>62.036000000000001</v>
      </c>
      <c r="C8" s="103">
        <v>89.587846229385107</v>
      </c>
      <c r="D8" s="104">
        <v>-19.317457633731738</v>
      </c>
      <c r="E8" s="105">
        <v>7.21</v>
      </c>
      <c r="F8" s="103">
        <v>10.412153770614893</v>
      </c>
      <c r="G8" s="104">
        <v>4.7508353915443839</v>
      </c>
      <c r="H8" s="106">
        <v>69.245999999999995</v>
      </c>
      <c r="I8" s="107">
        <v>-17.339922647185215</v>
      </c>
    </row>
    <row r="9" spans="1:9" s="108" customFormat="1" ht="15.75" customHeight="1">
      <c r="A9" s="101" t="s">
        <v>159</v>
      </c>
      <c r="B9" s="102">
        <v>57.64</v>
      </c>
      <c r="C9" s="103">
        <v>91.041192822845602</v>
      </c>
      <c r="D9" s="104">
        <v>-7.0862080082532737</v>
      </c>
      <c r="E9" s="105">
        <v>5.6720000000000006</v>
      </c>
      <c r="F9" s="103">
        <v>8.958807177154398</v>
      </c>
      <c r="G9" s="104">
        <v>-21.331484049930641</v>
      </c>
      <c r="H9" s="106">
        <v>63.311999999999998</v>
      </c>
      <c r="I9" s="107">
        <v>-8.569448054761283</v>
      </c>
    </row>
    <row r="10" spans="1:9" s="108" customFormat="1" ht="15.75" customHeight="1">
      <c r="A10" s="101" t="s">
        <v>165</v>
      </c>
      <c r="B10" s="102">
        <v>81.432000000000002</v>
      </c>
      <c r="C10" s="103">
        <v>93.678603886019289</v>
      </c>
      <c r="D10" s="104">
        <v>41.276891047883417</v>
      </c>
      <c r="E10" s="105">
        <v>5.4950000000000001</v>
      </c>
      <c r="F10" s="103">
        <v>6.3213961139807111</v>
      </c>
      <c r="G10" s="104">
        <v>-3.1205923836389364</v>
      </c>
      <c r="H10" s="106">
        <v>86.927000000000007</v>
      </c>
      <c r="I10" s="107">
        <v>37.299406115744269</v>
      </c>
    </row>
    <row r="11" spans="1:9" s="108" customFormat="1" ht="15.75" customHeight="1">
      <c r="A11" s="101" t="s">
        <v>173</v>
      </c>
      <c r="B11" s="102">
        <v>109.06</v>
      </c>
      <c r="C11" s="103">
        <v>95.632272603712707</v>
      </c>
      <c r="D11" s="104">
        <v>33.927694272521862</v>
      </c>
      <c r="E11" s="105">
        <v>4.9809999999999999</v>
      </c>
      <c r="F11" s="103">
        <v>4.3677273962872931</v>
      </c>
      <c r="G11" s="104">
        <v>-9.3539581437670645</v>
      </c>
      <c r="H11" s="106">
        <v>114.041</v>
      </c>
      <c r="I11" s="107">
        <v>31.191689578611928</v>
      </c>
    </row>
    <row r="12" spans="1:9" s="108" customFormat="1" ht="15.75" customHeight="1">
      <c r="A12" s="101" t="s">
        <v>195</v>
      </c>
      <c r="B12" s="102">
        <v>68.900999999999996</v>
      </c>
      <c r="C12" s="103">
        <v>95.311938027389687</v>
      </c>
      <c r="D12" s="104">
        <v>-36.822849807445451</v>
      </c>
      <c r="E12" s="105">
        <v>3.3889999999999998</v>
      </c>
      <c r="F12" s="103">
        <v>4.6880619726103134</v>
      </c>
      <c r="G12" s="104">
        <v>-31.961453523388883</v>
      </c>
      <c r="H12" s="106">
        <v>72.289999999999992</v>
      </c>
      <c r="I12" s="107">
        <v>-36.610517270104616</v>
      </c>
    </row>
    <row r="13" spans="1:9" s="108" customFormat="1" ht="15.75" customHeight="1">
      <c r="A13" s="360" t="s">
        <v>204</v>
      </c>
      <c r="B13" s="361">
        <v>84.416000000000025</v>
      </c>
      <c r="C13" s="362">
        <v>98.19010840738845</v>
      </c>
      <c r="D13" s="363">
        <v>22.517815416322012</v>
      </c>
      <c r="E13" s="364">
        <v>1.556</v>
      </c>
      <c r="F13" s="362">
        <v>1.8098915926115495</v>
      </c>
      <c r="G13" s="363">
        <v>-54.086751254057241</v>
      </c>
      <c r="H13" s="365">
        <v>85.972000000000023</v>
      </c>
      <c r="I13" s="366">
        <v>18.926545856965046</v>
      </c>
    </row>
    <row r="14" spans="1:9" s="108" customFormat="1" ht="15.75" customHeight="1">
      <c r="A14" s="368" t="s">
        <v>285</v>
      </c>
      <c r="B14" s="369">
        <v>108.746</v>
      </c>
      <c r="C14" s="370">
        <v>98.297914651673608</v>
      </c>
      <c r="D14" s="371">
        <v>28.821550416982515</v>
      </c>
      <c r="E14" s="372">
        <v>1.883</v>
      </c>
      <c r="F14" s="370">
        <v>1.702085348326392</v>
      </c>
      <c r="G14" s="371">
        <v>21.015424164524418</v>
      </c>
      <c r="H14" s="373">
        <v>110.62899999999999</v>
      </c>
      <c r="I14" s="374">
        <v>28.680267994230633</v>
      </c>
    </row>
    <row r="15" spans="1:9" s="270" customFormat="1" ht="18" customHeight="1">
      <c r="A15" s="368" t="s">
        <v>300</v>
      </c>
      <c r="B15" s="369">
        <v>130.8872847475634</v>
      </c>
      <c r="C15" s="370">
        <v>98.066942018877683</v>
      </c>
      <c r="D15" s="371">
        <v>20.360550960553404</v>
      </c>
      <c r="E15" s="372">
        <v>2.58</v>
      </c>
      <c r="F15" s="370">
        <v>1.9330579811223174</v>
      </c>
      <c r="G15" s="371">
        <v>37.0154009559214</v>
      </c>
      <c r="H15" s="373">
        <v>133.46728474756341</v>
      </c>
      <c r="I15" s="374">
        <v>20.644030722110315</v>
      </c>
    </row>
  </sheetData>
  <mergeCells count="6">
    <mergeCell ref="A1:I1"/>
    <mergeCell ref="A2:I2"/>
    <mergeCell ref="A3:A4"/>
    <mergeCell ref="B3:D3"/>
    <mergeCell ref="E3:G3"/>
    <mergeCell ref="H3:I3"/>
  </mergeCells>
  <printOptions horizontalCentered="1"/>
  <pageMargins left="0.39370078740157483" right="0.39370078740157483" top="0.59055118110236227" bottom="0.43307086614173229" header="0.19685039370078741" footer="0.19685039370078741"/>
  <pageSetup paperSize="9" firstPageNumber="3" orientation="portrait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O17"/>
  <sheetViews>
    <sheetView zoomScaleNormal="100" workbookViewId="0">
      <selection activeCell="K3" sqref="K3:M4"/>
    </sheetView>
  </sheetViews>
  <sheetFormatPr defaultColWidth="10.28515625" defaultRowHeight="12.75"/>
  <cols>
    <col min="1" max="1" width="7.42578125" style="115" customWidth="1"/>
    <col min="2" max="2" width="7.5703125" style="115" bestFit="1" customWidth="1"/>
    <col min="3" max="3" width="7.28515625" style="116" bestFit="1" customWidth="1"/>
    <col min="4" max="4" width="8.42578125" style="116" bestFit="1" customWidth="1"/>
    <col min="5" max="5" width="7.5703125" style="115" bestFit="1" customWidth="1"/>
    <col min="6" max="6" width="8.7109375" style="116" customWidth="1"/>
    <col min="7" max="7" width="10" style="116" customWidth="1"/>
    <col min="8" max="8" width="7.5703125" style="115" bestFit="1" customWidth="1"/>
    <col min="9" max="9" width="7.5703125" style="116" bestFit="1" customWidth="1"/>
    <col min="10" max="10" width="8.42578125" style="116" bestFit="1" customWidth="1"/>
    <col min="11" max="11" width="7.5703125" style="115" bestFit="1" customWidth="1"/>
    <col min="12" max="12" width="7.5703125" style="116" bestFit="1" customWidth="1"/>
    <col min="13" max="13" width="9.28515625" style="116" customWidth="1"/>
    <col min="14" max="14" width="7.28515625" style="117" bestFit="1" customWidth="1"/>
    <col min="15" max="15" width="8" style="118" bestFit="1" customWidth="1"/>
    <col min="16" max="16" width="11.7109375" style="115" customWidth="1"/>
    <col min="17" max="17" width="6.7109375" style="115" customWidth="1"/>
    <col min="18" max="16384" width="10.28515625" style="115"/>
  </cols>
  <sheetData>
    <row r="1" spans="1:15" s="111" customFormat="1" ht="32.25" customHeight="1">
      <c r="A1" s="485" t="s">
        <v>219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7"/>
    </row>
    <row r="2" spans="1:15" s="111" customFormat="1" ht="18" customHeight="1">
      <c r="A2" s="488" t="s">
        <v>208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90"/>
    </row>
    <row r="3" spans="1:15" s="112" customFormat="1" ht="21" customHeight="1">
      <c r="A3" s="491" t="s">
        <v>0</v>
      </c>
      <c r="B3" s="493" t="s">
        <v>209</v>
      </c>
      <c r="C3" s="493"/>
      <c r="D3" s="493"/>
      <c r="E3" s="493"/>
      <c r="F3" s="493"/>
      <c r="G3" s="493"/>
      <c r="H3" s="493"/>
      <c r="I3" s="493"/>
      <c r="J3" s="493"/>
      <c r="K3" s="493" t="s">
        <v>210</v>
      </c>
      <c r="L3" s="493"/>
      <c r="M3" s="493"/>
      <c r="N3" s="493" t="s">
        <v>211</v>
      </c>
      <c r="O3" s="494"/>
    </row>
    <row r="4" spans="1:15" s="112" customFormat="1" ht="21" customHeight="1">
      <c r="A4" s="492"/>
      <c r="B4" s="493" t="s">
        <v>212</v>
      </c>
      <c r="C4" s="493"/>
      <c r="D4" s="493"/>
      <c r="E4" s="493" t="s">
        <v>213</v>
      </c>
      <c r="F4" s="493"/>
      <c r="G4" s="493"/>
      <c r="H4" s="493" t="s">
        <v>214</v>
      </c>
      <c r="I4" s="493"/>
      <c r="J4" s="493"/>
      <c r="K4" s="493"/>
      <c r="L4" s="493"/>
      <c r="M4" s="493"/>
      <c r="N4" s="493"/>
      <c r="O4" s="494"/>
    </row>
    <row r="5" spans="1:15" s="113" customFormat="1" ht="69" customHeight="1">
      <c r="A5" s="492"/>
      <c r="B5" s="242" t="s">
        <v>6</v>
      </c>
      <c r="C5" s="243" t="s">
        <v>215</v>
      </c>
      <c r="D5" s="240" t="s">
        <v>216</v>
      </c>
      <c r="E5" s="242" t="s">
        <v>6</v>
      </c>
      <c r="F5" s="243" t="s">
        <v>215</v>
      </c>
      <c r="G5" s="240" t="s">
        <v>216</v>
      </c>
      <c r="H5" s="242" t="s">
        <v>6</v>
      </c>
      <c r="I5" s="243" t="s">
        <v>217</v>
      </c>
      <c r="J5" s="240" t="s">
        <v>216</v>
      </c>
      <c r="K5" s="242" t="s">
        <v>6</v>
      </c>
      <c r="L5" s="243" t="s">
        <v>217</v>
      </c>
      <c r="M5" s="240" t="s">
        <v>216</v>
      </c>
      <c r="N5" s="242" t="s">
        <v>6</v>
      </c>
      <c r="O5" s="241" t="s">
        <v>174</v>
      </c>
    </row>
    <row r="6" spans="1:15" s="112" customFormat="1" ht="20.25" customHeight="1">
      <c r="A6" s="207" t="s">
        <v>63</v>
      </c>
      <c r="B6" s="208" t="s">
        <v>64</v>
      </c>
      <c r="C6" s="209" t="s">
        <v>65</v>
      </c>
      <c r="D6" s="209" t="s">
        <v>66</v>
      </c>
      <c r="E6" s="210" t="s">
        <v>67</v>
      </c>
      <c r="F6" s="209" t="s">
        <v>68</v>
      </c>
      <c r="G6" s="209" t="s">
        <v>69</v>
      </c>
      <c r="H6" s="210" t="s">
        <v>70</v>
      </c>
      <c r="I6" s="209" t="s">
        <v>71</v>
      </c>
      <c r="J6" s="209" t="s">
        <v>72</v>
      </c>
      <c r="K6" s="210" t="s">
        <v>73</v>
      </c>
      <c r="L6" s="209" t="s">
        <v>74</v>
      </c>
      <c r="M6" s="209" t="s">
        <v>75</v>
      </c>
      <c r="N6" s="210" t="s">
        <v>76</v>
      </c>
      <c r="O6" s="211" t="s">
        <v>77</v>
      </c>
    </row>
    <row r="7" spans="1:15" s="112" customFormat="1" ht="21.75" customHeight="1">
      <c r="A7" s="114" t="s">
        <v>142</v>
      </c>
      <c r="B7" s="429">
        <v>1.1739999999999999</v>
      </c>
      <c r="C7" s="430">
        <v>16.858127512923605</v>
      </c>
      <c r="D7" s="431">
        <v>3.0728709394205374</v>
      </c>
      <c r="E7" s="429">
        <v>5.79</v>
      </c>
      <c r="F7" s="430">
        <v>83.141872487076384</v>
      </c>
      <c r="G7" s="431">
        <v>9.8046652759340098</v>
      </c>
      <c r="H7" s="429">
        <v>6.9640000000000004</v>
      </c>
      <c r="I7" s="430">
        <v>11.726077219687149</v>
      </c>
      <c r="J7" s="431">
        <v>8.6088583905177867</v>
      </c>
      <c r="K7" s="429">
        <v>52.424999999999997</v>
      </c>
      <c r="L7" s="430">
        <v>88.273922780312859</v>
      </c>
      <c r="M7" s="431">
        <v>6.7675451101788129</v>
      </c>
      <c r="N7" s="429">
        <v>59.388999999999996</v>
      </c>
      <c r="O7" s="431">
        <v>6.9802212054616861</v>
      </c>
    </row>
    <row r="8" spans="1:15" s="112" customFormat="1" ht="21.75" customHeight="1">
      <c r="A8" s="114" t="s">
        <v>145</v>
      </c>
      <c r="B8" s="429">
        <v>1.5620000000000001</v>
      </c>
      <c r="C8" s="430">
        <v>17.904630903255388</v>
      </c>
      <c r="D8" s="431">
        <v>33.049403747870542</v>
      </c>
      <c r="E8" s="429">
        <v>7.1619999999999999</v>
      </c>
      <c r="F8" s="430">
        <v>82.095369096744619</v>
      </c>
      <c r="G8" s="431">
        <v>23.696027633851465</v>
      </c>
      <c r="H8" s="429">
        <v>8.7240000000000002</v>
      </c>
      <c r="I8" s="430">
        <v>13.347409005370176</v>
      </c>
      <c r="J8" s="431">
        <v>25.272831705916136</v>
      </c>
      <c r="K8" s="429">
        <v>56.637</v>
      </c>
      <c r="L8" s="430">
        <v>86.652590994629819</v>
      </c>
      <c r="M8" s="431">
        <v>8.0343347639485039</v>
      </c>
      <c r="N8" s="429">
        <v>65.361000000000004</v>
      </c>
      <c r="O8" s="431">
        <v>10.055734226877046</v>
      </c>
    </row>
    <row r="9" spans="1:15" s="112" customFormat="1" ht="21.75" customHeight="1">
      <c r="A9" s="114" t="s">
        <v>150</v>
      </c>
      <c r="B9" s="429">
        <v>1.5629999999999999</v>
      </c>
      <c r="C9" s="430">
        <v>13.999104343931927</v>
      </c>
      <c r="D9" s="431">
        <v>6.4020486555690773E-2</v>
      </c>
      <c r="E9" s="429">
        <v>9.6020000000000003</v>
      </c>
      <c r="F9" s="430">
        <v>86.000895656068067</v>
      </c>
      <c r="G9" s="431">
        <v>34.068695895001397</v>
      </c>
      <c r="H9" s="429">
        <v>11.165000000000001</v>
      </c>
      <c r="I9" s="430">
        <v>14.520932773218535</v>
      </c>
      <c r="J9" s="431">
        <v>27.980284273269152</v>
      </c>
      <c r="K9" s="429">
        <v>65.724000000000004</v>
      </c>
      <c r="L9" s="430">
        <v>85.479067226781453</v>
      </c>
      <c r="M9" s="431">
        <v>16.044282006462211</v>
      </c>
      <c r="N9" s="429">
        <v>76.88900000000001</v>
      </c>
      <c r="O9" s="431">
        <v>17.637429047903193</v>
      </c>
    </row>
    <row r="10" spans="1:15" s="112" customFormat="1" ht="21.75" customHeight="1">
      <c r="A10" s="114" t="s">
        <v>156</v>
      </c>
      <c r="B10" s="429">
        <v>2.012</v>
      </c>
      <c r="C10" s="430">
        <v>33.245208195637808</v>
      </c>
      <c r="D10" s="431">
        <v>28.726807421625086</v>
      </c>
      <c r="E10" s="429">
        <v>4.04</v>
      </c>
      <c r="F10" s="430">
        <v>66.754791804362199</v>
      </c>
      <c r="G10" s="431">
        <v>-57.925432201624666</v>
      </c>
      <c r="H10" s="429">
        <v>6.0519999999999996</v>
      </c>
      <c r="I10" s="430">
        <v>9.7556257656844405</v>
      </c>
      <c r="J10" s="431">
        <v>-45.794894760412006</v>
      </c>
      <c r="K10" s="429">
        <v>55.984000000000002</v>
      </c>
      <c r="L10" s="430">
        <v>90.244374234315558</v>
      </c>
      <c r="M10" s="431">
        <v>-14.819548414582195</v>
      </c>
      <c r="N10" s="429">
        <v>62.036000000000001</v>
      </c>
      <c r="O10" s="431">
        <v>-19.317457633731753</v>
      </c>
    </row>
    <row r="11" spans="1:15" s="112" customFormat="1" ht="21.75" customHeight="1">
      <c r="A11" s="114" t="s">
        <v>159</v>
      </c>
      <c r="B11" s="429">
        <v>3.4820000000000002</v>
      </c>
      <c r="C11" s="430">
        <v>84.207980652962533</v>
      </c>
      <c r="D11" s="431">
        <v>73.061630218687881</v>
      </c>
      <c r="E11" s="429">
        <v>0.65300000000000002</v>
      </c>
      <c r="F11" s="430">
        <v>15.792019347037485</v>
      </c>
      <c r="G11" s="431">
        <v>-83.836633663366328</v>
      </c>
      <c r="H11" s="429">
        <v>4.1349999999999998</v>
      </c>
      <c r="I11" s="430">
        <v>7.1738376127689101</v>
      </c>
      <c r="J11" s="431">
        <v>-31.67547918043622</v>
      </c>
      <c r="K11" s="429">
        <v>53.505000000000003</v>
      </c>
      <c r="L11" s="430">
        <v>92.826162387231093</v>
      </c>
      <c r="M11" s="431">
        <v>-4.4280508716776206</v>
      </c>
      <c r="N11" s="429">
        <v>57.64</v>
      </c>
      <c r="O11" s="431">
        <v>-7.0862080082532737</v>
      </c>
    </row>
    <row r="12" spans="1:15" s="112" customFormat="1" ht="21.75" customHeight="1">
      <c r="A12" s="114" t="s">
        <v>165</v>
      </c>
      <c r="B12" s="429">
        <v>3.246</v>
      </c>
      <c r="C12" s="430">
        <v>50.545001557147302</v>
      </c>
      <c r="D12" s="431">
        <v>-6.7777139574956982</v>
      </c>
      <c r="E12" s="429">
        <v>3.1760000000000002</v>
      </c>
      <c r="F12" s="430">
        <v>49.454998442852691</v>
      </c>
      <c r="G12" s="431">
        <v>386.3705972434916</v>
      </c>
      <c r="H12" s="429">
        <v>6.4220000000000006</v>
      </c>
      <c r="I12" s="430">
        <v>7.8863346104725425</v>
      </c>
      <c r="J12" s="431">
        <v>55.308343409915381</v>
      </c>
      <c r="K12" s="429">
        <v>75.010000000000005</v>
      </c>
      <c r="L12" s="430">
        <v>92.113665389527469</v>
      </c>
      <c r="M12" s="431">
        <v>40.192505373329602</v>
      </c>
      <c r="N12" s="429">
        <v>81.432000000000002</v>
      </c>
      <c r="O12" s="431">
        <v>41.276891047883417</v>
      </c>
    </row>
    <row r="13" spans="1:15" s="112" customFormat="1" ht="21.75" customHeight="1">
      <c r="A13" s="114" t="s">
        <v>173</v>
      </c>
      <c r="B13" s="429">
        <v>5.9509999999999996</v>
      </c>
      <c r="C13" s="430">
        <v>82.321206252593711</v>
      </c>
      <c r="D13" s="431">
        <v>83.333333333333314</v>
      </c>
      <c r="E13" s="429">
        <v>1.278</v>
      </c>
      <c r="F13" s="430">
        <v>17.678793747406282</v>
      </c>
      <c r="G13" s="431">
        <v>-59.760705289672543</v>
      </c>
      <c r="H13" s="429">
        <v>7.2289999999999992</v>
      </c>
      <c r="I13" s="430">
        <v>6.6284613973959283</v>
      </c>
      <c r="J13" s="431">
        <v>12.566178760510722</v>
      </c>
      <c r="K13" s="429">
        <v>101.831</v>
      </c>
      <c r="L13" s="430">
        <v>93.371538602604076</v>
      </c>
      <c r="M13" s="431">
        <v>35.756565791227835</v>
      </c>
      <c r="N13" s="429">
        <v>109.06</v>
      </c>
      <c r="O13" s="431">
        <v>33.927694272521862</v>
      </c>
    </row>
    <row r="14" spans="1:15" s="112" customFormat="1" ht="21.75" customHeight="1">
      <c r="A14" s="114" t="s">
        <v>195</v>
      </c>
      <c r="B14" s="429">
        <v>3.6429999999999998</v>
      </c>
      <c r="C14" s="430">
        <v>81.590145576707712</v>
      </c>
      <c r="D14" s="431">
        <v>-38.783397748277601</v>
      </c>
      <c r="E14" s="429">
        <v>0.82199999999999995</v>
      </c>
      <c r="F14" s="430">
        <v>18.40985442329227</v>
      </c>
      <c r="G14" s="431">
        <v>-35.680751173708927</v>
      </c>
      <c r="H14" s="429">
        <v>4.4649999999999999</v>
      </c>
      <c r="I14" s="430">
        <v>6.4802904720106653</v>
      </c>
      <c r="J14" s="431">
        <v>-38.23488725964863</v>
      </c>
      <c r="K14" s="429">
        <v>64.436232425999989</v>
      </c>
      <c r="L14" s="430">
        <v>93.51970952798932</v>
      </c>
      <c r="M14" s="431">
        <v>-36.722380781883722</v>
      </c>
      <c r="N14" s="429">
        <v>68.901232425999993</v>
      </c>
      <c r="O14" s="431">
        <v>-36.822636689895475</v>
      </c>
    </row>
    <row r="15" spans="1:15" s="112" customFormat="1" ht="21.75" customHeight="1">
      <c r="A15" s="367" t="s">
        <v>204</v>
      </c>
      <c r="B15" s="429">
        <v>3.7029999999999998</v>
      </c>
      <c r="C15" s="430">
        <v>63.734939759036138</v>
      </c>
      <c r="D15" s="431">
        <v>1.6469942355201772</v>
      </c>
      <c r="E15" s="429">
        <v>2.1070000000000002</v>
      </c>
      <c r="F15" s="430">
        <v>36.265060240963855</v>
      </c>
      <c r="G15" s="431">
        <v>156.32603406326035</v>
      </c>
      <c r="H15" s="429">
        <v>5.8100000000000005</v>
      </c>
      <c r="I15" s="430">
        <v>6.882581501137226</v>
      </c>
      <c r="J15" s="431">
        <v>30.123180291153428</v>
      </c>
      <c r="K15" s="429">
        <v>78.605999999999995</v>
      </c>
      <c r="L15" s="430">
        <v>93.117418498862776</v>
      </c>
      <c r="M15" s="431">
        <v>21.990372559837173</v>
      </c>
      <c r="N15" s="429">
        <v>84.415999999999997</v>
      </c>
      <c r="O15" s="431">
        <v>22.517402124356604</v>
      </c>
    </row>
    <row r="16" spans="1:15" s="112" customFormat="1" ht="21.75" customHeight="1">
      <c r="A16" s="375" t="s">
        <v>285</v>
      </c>
      <c r="B16" s="429">
        <v>7.0549999999999997</v>
      </c>
      <c r="C16" s="430">
        <v>81.787618826802699</v>
      </c>
      <c r="D16" s="431">
        <v>90.521199027815285</v>
      </c>
      <c r="E16" s="429">
        <v>1.571</v>
      </c>
      <c r="F16" s="430">
        <v>18.212381173197311</v>
      </c>
      <c r="G16" s="431">
        <v>-25.439012814428104</v>
      </c>
      <c r="H16" s="429">
        <v>8.6259999999999994</v>
      </c>
      <c r="I16" s="430">
        <v>7.9322457837529639</v>
      </c>
      <c r="J16" s="431">
        <v>48.4681583476764</v>
      </c>
      <c r="K16" s="429">
        <v>100.12</v>
      </c>
      <c r="L16" s="430">
        <v>92.067754216247039</v>
      </c>
      <c r="M16" s="431">
        <v>27.369412004172723</v>
      </c>
      <c r="N16" s="429">
        <v>108.74600000000001</v>
      </c>
      <c r="O16" s="431">
        <v>28.821550416982578</v>
      </c>
    </row>
    <row r="17" spans="1:15" s="112" customFormat="1" ht="21.75" customHeight="1">
      <c r="A17" s="375" t="s">
        <v>300</v>
      </c>
      <c r="B17" s="429">
        <v>6.155109811</v>
      </c>
      <c r="C17" s="430">
        <v>46.052738511581111</v>
      </c>
      <c r="D17" s="431">
        <v>66.219546610856071</v>
      </c>
      <c r="E17" s="429">
        <v>7.2102404589999995</v>
      </c>
      <c r="F17" s="430">
        <v>53.947261488418881</v>
      </c>
      <c r="G17" s="431">
        <v>242.20410341718076</v>
      </c>
      <c r="H17" s="429">
        <v>13.36535027</v>
      </c>
      <c r="I17" s="430">
        <v>10.211343520325272</v>
      </c>
      <c r="J17" s="431">
        <v>130.04045215146297</v>
      </c>
      <c r="K17" s="429">
        <v>117.52193447756338</v>
      </c>
      <c r="L17" s="430">
        <v>89.788656479674728</v>
      </c>
      <c r="M17" s="431">
        <v>49.507587814624053</v>
      </c>
      <c r="N17" s="429">
        <v>130.88728474756337</v>
      </c>
      <c r="O17" s="431">
        <v>55.050327837807259</v>
      </c>
    </row>
  </sheetData>
  <mergeCells count="9">
    <mergeCell ref="A1:O1"/>
    <mergeCell ref="A2:O2"/>
    <mergeCell ref="A3:A5"/>
    <mergeCell ref="B3:J3"/>
    <mergeCell ref="K3:M4"/>
    <mergeCell ref="N3:O4"/>
    <mergeCell ref="B4:D4"/>
    <mergeCell ref="E4:G4"/>
    <mergeCell ref="H4:J4"/>
  </mergeCells>
  <printOptions horizontalCentered="1"/>
  <pageMargins left="0.39370078740157483" right="0.39370078740157483" top="0.59055118110236227" bottom="0.47244094488188981" header="0.19685039370078741" footer="0.19685039370078741"/>
  <pageSetup paperSize="9" scale="80" firstPageNumber="4" orientation="portrait" useFirstPageNumber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L22"/>
  <sheetViews>
    <sheetView zoomScaleNormal="100" workbookViewId="0">
      <selection activeCell="I20" sqref="I20"/>
    </sheetView>
  </sheetViews>
  <sheetFormatPr defaultColWidth="10.28515625" defaultRowHeight="12.75"/>
  <cols>
    <col min="1" max="1" width="13.28515625" style="119" customWidth="1"/>
    <col min="2" max="2" width="14" style="115" customWidth="1"/>
    <col min="3" max="7" width="13.140625" style="115" customWidth="1"/>
    <col min="8" max="8" width="2.5703125" style="119" customWidth="1"/>
    <col min="9" max="9" width="8.28515625" style="120" customWidth="1"/>
    <col min="10" max="16384" width="10.28515625" style="119"/>
  </cols>
  <sheetData>
    <row r="1" spans="1:12" ht="30.75" customHeight="1">
      <c r="A1" s="495" t="s">
        <v>310</v>
      </c>
      <c r="B1" s="496"/>
      <c r="C1" s="496"/>
      <c r="D1" s="496"/>
      <c r="E1" s="496"/>
      <c r="F1" s="496"/>
      <c r="G1" s="497"/>
    </row>
    <row r="2" spans="1:12" ht="16.5" customHeight="1">
      <c r="A2" s="488" t="s">
        <v>208</v>
      </c>
      <c r="B2" s="489"/>
      <c r="C2" s="489"/>
      <c r="D2" s="489"/>
      <c r="E2" s="489"/>
      <c r="F2" s="489"/>
      <c r="G2" s="490"/>
      <c r="J2" s="121"/>
    </row>
    <row r="3" spans="1:12" s="122" customFormat="1" ht="34.5" customHeight="1">
      <c r="A3" s="244" t="s">
        <v>48</v>
      </c>
      <c r="B3" s="245" t="s">
        <v>2</v>
      </c>
      <c r="C3" s="245" t="s">
        <v>1</v>
      </c>
      <c r="D3" s="245" t="s">
        <v>220</v>
      </c>
      <c r="E3" s="245" t="s">
        <v>221</v>
      </c>
      <c r="F3" s="245" t="s">
        <v>222</v>
      </c>
      <c r="G3" s="246" t="s">
        <v>223</v>
      </c>
      <c r="I3" s="123"/>
    </row>
    <row r="4" spans="1:12" s="124" customFormat="1" ht="18" customHeight="1">
      <c r="A4" s="212" t="s">
        <v>63</v>
      </c>
      <c r="B4" s="263" t="s">
        <v>64</v>
      </c>
      <c r="C4" s="219" t="s">
        <v>65</v>
      </c>
      <c r="D4" s="219" t="s">
        <v>66</v>
      </c>
      <c r="E4" s="219" t="s">
        <v>67</v>
      </c>
      <c r="F4" s="219" t="s">
        <v>68</v>
      </c>
      <c r="G4" s="264" t="s">
        <v>69</v>
      </c>
      <c r="I4" s="125"/>
    </row>
    <row r="5" spans="1:12" s="121" customFormat="1" ht="15.75" customHeight="1">
      <c r="A5" s="130">
        <v>45383</v>
      </c>
      <c r="B5" s="283">
        <v>102.12976813600001</v>
      </c>
      <c r="C5" s="284">
        <v>1.5353663899999999</v>
      </c>
      <c r="D5" s="285">
        <v>0.20987017499999988</v>
      </c>
      <c r="E5" s="285">
        <v>0.26921787999999963</v>
      </c>
      <c r="F5" s="285">
        <v>0.65970278999999998</v>
      </c>
      <c r="G5" s="286">
        <v>0.14878792000000002</v>
      </c>
      <c r="I5" s="127"/>
      <c r="J5" s="111"/>
      <c r="K5" s="126"/>
      <c r="L5" s="126"/>
    </row>
    <row r="6" spans="1:12" s="121" customFormat="1" ht="15.75" customHeight="1">
      <c r="A6" s="130">
        <v>45413</v>
      </c>
      <c r="B6" s="287">
        <v>94.870174468000016</v>
      </c>
      <c r="C6" s="288">
        <v>1.4552805119999999</v>
      </c>
      <c r="D6" s="289">
        <v>0.22633158099999981</v>
      </c>
      <c r="E6" s="289">
        <v>0.37041471999999964</v>
      </c>
      <c r="F6" s="289">
        <v>0.72581501299999995</v>
      </c>
      <c r="G6" s="286">
        <v>0.14484682000000002</v>
      </c>
      <c r="I6" s="126"/>
      <c r="J6" s="111"/>
      <c r="K6" s="126"/>
      <c r="L6" s="126"/>
    </row>
    <row r="7" spans="1:12" s="121" customFormat="1" ht="15.75" customHeight="1">
      <c r="A7" s="130">
        <v>45444</v>
      </c>
      <c r="B7" s="290">
        <v>92.514174530000062</v>
      </c>
      <c r="C7" s="291">
        <v>1.6566744349999998</v>
      </c>
      <c r="D7" s="292">
        <v>0.20698743499999972</v>
      </c>
      <c r="E7" s="292">
        <v>0.44479557999999969</v>
      </c>
      <c r="F7" s="292">
        <v>0.77780071100000014</v>
      </c>
      <c r="G7" s="286">
        <v>0.17481738000000002</v>
      </c>
      <c r="I7" s="126"/>
      <c r="J7" s="111"/>
      <c r="K7" s="126"/>
      <c r="L7" s="126"/>
    </row>
    <row r="8" spans="1:12" s="124" customFormat="1" ht="15.75" customHeight="1">
      <c r="A8" s="212" t="s">
        <v>189</v>
      </c>
      <c r="B8" s="293">
        <f t="shared" ref="B8:G8" si="0">B7</f>
        <v>92.514174530000062</v>
      </c>
      <c r="C8" s="294">
        <f t="shared" si="0"/>
        <v>1.6566744349999998</v>
      </c>
      <c r="D8" s="294">
        <f t="shared" si="0"/>
        <v>0.20698743499999972</v>
      </c>
      <c r="E8" s="294">
        <f t="shared" si="0"/>
        <v>0.44479557999999969</v>
      </c>
      <c r="F8" s="294">
        <f t="shared" si="0"/>
        <v>0.77780071100000014</v>
      </c>
      <c r="G8" s="295">
        <f t="shared" si="0"/>
        <v>0.17481738000000002</v>
      </c>
      <c r="I8" s="126"/>
      <c r="J8" s="111"/>
      <c r="K8" s="126"/>
      <c r="L8" s="126"/>
    </row>
    <row r="9" spans="1:12" s="121" customFormat="1" ht="15.75" customHeight="1">
      <c r="A9" s="130">
        <v>45474</v>
      </c>
      <c r="B9" s="283">
        <v>86.19605363899997</v>
      </c>
      <c r="C9" s="296">
        <v>1.724047079</v>
      </c>
      <c r="D9" s="297">
        <v>0.20242909399999973</v>
      </c>
      <c r="E9" s="297">
        <v>0.5166494199999998</v>
      </c>
      <c r="F9" s="297">
        <v>0.81707374300000013</v>
      </c>
      <c r="G9" s="286">
        <v>0.21545447000000001</v>
      </c>
      <c r="I9" s="126"/>
      <c r="J9" s="111"/>
      <c r="K9" s="126"/>
      <c r="L9" s="126"/>
    </row>
    <row r="10" spans="1:12" s="121" customFormat="1" ht="15.75" customHeight="1">
      <c r="A10" s="130">
        <v>45505</v>
      </c>
      <c r="B10" s="287">
        <v>78.423744966299992</v>
      </c>
      <c r="C10" s="288">
        <v>1.9983508972125001</v>
      </c>
      <c r="D10" s="289">
        <v>0.18923429999999994</v>
      </c>
      <c r="E10" s="289">
        <v>0.49928443999999966</v>
      </c>
      <c r="F10" s="289">
        <v>0.75717718000000001</v>
      </c>
      <c r="G10" s="298">
        <v>0.25056514000000002</v>
      </c>
      <c r="I10" s="126"/>
      <c r="J10" s="111"/>
      <c r="K10" s="126"/>
      <c r="L10" s="126"/>
    </row>
    <row r="11" spans="1:12" s="121" customFormat="1" ht="15.75" customHeight="1">
      <c r="A11" s="130">
        <v>45536</v>
      </c>
      <c r="B11" s="290">
        <v>73.358101052000023</v>
      </c>
      <c r="C11" s="291">
        <v>2.0100864710000002</v>
      </c>
      <c r="D11" s="292">
        <v>0.18315841999999991</v>
      </c>
      <c r="E11" s="292">
        <v>0.42108674999999979</v>
      </c>
      <c r="F11" s="292">
        <v>0.7294900299999999</v>
      </c>
      <c r="G11" s="299">
        <v>0.27648265999999999</v>
      </c>
      <c r="I11" s="126"/>
      <c r="J11" s="111"/>
      <c r="K11" s="126"/>
      <c r="L11" s="126"/>
    </row>
    <row r="12" spans="1:12" s="121" customFormat="1" ht="15.75" customHeight="1">
      <c r="A12" s="212" t="s">
        <v>190</v>
      </c>
      <c r="B12" s="300">
        <f t="shared" ref="B12:G12" si="1">B11</f>
        <v>73.358101052000023</v>
      </c>
      <c r="C12" s="301">
        <f>C11</f>
        <v>2.0100864710000002</v>
      </c>
      <c r="D12" s="301">
        <f t="shared" si="1"/>
        <v>0.18315841999999991</v>
      </c>
      <c r="E12" s="301">
        <f t="shared" si="1"/>
        <v>0.42108674999999979</v>
      </c>
      <c r="F12" s="301">
        <f t="shared" si="1"/>
        <v>0.7294900299999999</v>
      </c>
      <c r="G12" s="302">
        <f t="shared" si="1"/>
        <v>0.27648265999999999</v>
      </c>
      <c r="I12" s="126"/>
      <c r="J12" s="111"/>
      <c r="K12" s="126"/>
      <c r="L12" s="126"/>
    </row>
    <row r="13" spans="1:12" s="121" customFormat="1" ht="15.75" customHeight="1">
      <c r="A13" s="130">
        <v>45566</v>
      </c>
      <c r="B13" s="283">
        <v>73.55395908499996</v>
      </c>
      <c r="C13" s="296">
        <v>1.6597808070000004</v>
      </c>
      <c r="D13" s="296">
        <v>0.1662524799999999</v>
      </c>
      <c r="E13" s="296">
        <v>0.46999163999999971</v>
      </c>
      <c r="F13" s="296">
        <v>0.75911910999999987</v>
      </c>
      <c r="G13" s="286">
        <v>0.28550540000000002</v>
      </c>
      <c r="I13" s="126"/>
      <c r="J13" s="111"/>
      <c r="K13" s="126"/>
      <c r="L13" s="126"/>
    </row>
    <row r="14" spans="1:12" s="125" customFormat="1" ht="15.75" customHeight="1">
      <c r="A14" s="130">
        <v>45597</v>
      </c>
      <c r="B14" s="287">
        <v>78.948697863000021</v>
      </c>
      <c r="C14" s="288">
        <v>1.4799987639999999</v>
      </c>
      <c r="D14" s="288">
        <v>0.14330805599999968</v>
      </c>
      <c r="E14" s="288">
        <v>0.54810823999999991</v>
      </c>
      <c r="F14" s="288">
        <v>0.81059113800000004</v>
      </c>
      <c r="G14" s="298">
        <v>0.25999038000000002</v>
      </c>
      <c r="I14" s="126"/>
      <c r="J14" s="111"/>
      <c r="K14" s="126"/>
      <c r="L14" s="126"/>
    </row>
    <row r="15" spans="1:12" s="121" customFormat="1" ht="15.75" customHeight="1">
      <c r="A15" s="130">
        <v>45627</v>
      </c>
      <c r="B15" s="290">
        <v>83.805939234563397</v>
      </c>
      <c r="C15" s="291">
        <v>1.5369849489999998</v>
      </c>
      <c r="D15" s="291">
        <v>0.19697211299999967</v>
      </c>
      <c r="E15" s="291">
        <v>0.60833831999999988</v>
      </c>
      <c r="F15" s="291">
        <v>0.81434826799999993</v>
      </c>
      <c r="G15" s="299">
        <v>0.20117418000000004</v>
      </c>
      <c r="I15" s="126"/>
      <c r="J15" s="111"/>
      <c r="K15" s="126"/>
      <c r="L15" s="126"/>
    </row>
    <row r="16" spans="1:12" s="121" customFormat="1" ht="15.75" customHeight="1">
      <c r="A16" s="213" t="s">
        <v>191</v>
      </c>
      <c r="B16" s="303">
        <f t="shared" ref="B16:G16" si="2">B15</f>
        <v>83.805939234563397</v>
      </c>
      <c r="C16" s="301">
        <f>C15</f>
        <v>1.5369849489999998</v>
      </c>
      <c r="D16" s="301">
        <f t="shared" si="2"/>
        <v>0.19697211299999967</v>
      </c>
      <c r="E16" s="301">
        <f t="shared" si="2"/>
        <v>0.60833831999999988</v>
      </c>
      <c r="F16" s="301">
        <f t="shared" si="2"/>
        <v>0.81434826799999993</v>
      </c>
      <c r="G16" s="302">
        <f t="shared" si="2"/>
        <v>0.20117418000000004</v>
      </c>
      <c r="I16" s="126"/>
      <c r="J16" s="111"/>
      <c r="K16" s="126"/>
      <c r="L16" s="126"/>
    </row>
    <row r="17" spans="1:12" s="121" customFormat="1" ht="15.75" customHeight="1">
      <c r="A17" s="130">
        <v>45658</v>
      </c>
      <c r="B17" s="283">
        <v>94.801856632563343</v>
      </c>
      <c r="C17" s="296">
        <v>1.4900520879999999</v>
      </c>
      <c r="D17" s="297">
        <v>0.23882426799999967</v>
      </c>
      <c r="E17" s="297">
        <v>0.75665290999999979</v>
      </c>
      <c r="F17" s="297">
        <v>0.8515652760000002</v>
      </c>
      <c r="G17" s="286">
        <v>0.17438527000000004</v>
      </c>
      <c r="I17" s="126"/>
      <c r="J17" s="111"/>
      <c r="K17" s="126"/>
      <c r="L17" s="126"/>
    </row>
    <row r="18" spans="1:12" s="121" customFormat="1" ht="15.75" customHeight="1">
      <c r="A18" s="130">
        <v>45689</v>
      </c>
      <c r="B18" s="287">
        <v>107.74850274156339</v>
      </c>
      <c r="C18" s="288">
        <v>1.5784803039999999</v>
      </c>
      <c r="D18" s="289">
        <v>0.22871194999999964</v>
      </c>
      <c r="E18" s="289">
        <v>0.92586833999999973</v>
      </c>
      <c r="F18" s="289">
        <v>0.87760742799999991</v>
      </c>
      <c r="G18" s="298">
        <v>0.14350425000000006</v>
      </c>
      <c r="I18" s="127"/>
      <c r="J18" s="111"/>
      <c r="K18" s="126"/>
      <c r="L18" s="126"/>
    </row>
    <row r="19" spans="1:12" s="121" customFormat="1" ht="15.75" customHeight="1">
      <c r="A19" s="130">
        <v>45717</v>
      </c>
      <c r="B19" s="290">
        <v>130.88728503756337</v>
      </c>
      <c r="C19" s="291">
        <v>2.5800707820000004</v>
      </c>
      <c r="D19" s="292">
        <v>0.20186966999999986</v>
      </c>
      <c r="E19" s="292">
        <v>0.94606045999999955</v>
      </c>
      <c r="F19" s="292">
        <v>0.86836400000000002</v>
      </c>
      <c r="G19" s="299">
        <v>9.4080350000000049E-2</v>
      </c>
      <c r="I19" s="127"/>
      <c r="J19" s="111"/>
      <c r="K19" s="126"/>
      <c r="L19" s="126"/>
    </row>
    <row r="20" spans="1:12" s="121" customFormat="1" ht="15.75" customHeight="1">
      <c r="A20" s="213" t="s">
        <v>192</v>
      </c>
      <c r="B20" s="300">
        <f>B19</f>
        <v>130.88728503756337</v>
      </c>
      <c r="C20" s="301">
        <f>C19</f>
        <v>2.5800707820000004</v>
      </c>
      <c r="D20" s="301">
        <f t="shared" ref="D20:G21" si="3">D19</f>
        <v>0.20186966999999986</v>
      </c>
      <c r="E20" s="301">
        <f t="shared" si="3"/>
        <v>0.94606045999999955</v>
      </c>
      <c r="F20" s="301">
        <f t="shared" si="3"/>
        <v>0.86836400000000002</v>
      </c>
      <c r="G20" s="302">
        <f t="shared" si="3"/>
        <v>9.4080350000000049E-2</v>
      </c>
      <c r="I20" s="127"/>
      <c r="J20" s="111"/>
    </row>
    <row r="21" spans="1:12" s="129" customFormat="1" ht="15.75" customHeight="1" thickBot="1">
      <c r="A21" s="214" t="s">
        <v>53</v>
      </c>
      <c r="B21" s="419">
        <f>B20</f>
        <v>130.88728503756337</v>
      </c>
      <c r="C21" s="420">
        <f>C20</f>
        <v>2.5800707820000004</v>
      </c>
      <c r="D21" s="420">
        <f t="shared" si="3"/>
        <v>0.20186966999999986</v>
      </c>
      <c r="E21" s="420">
        <f t="shared" si="3"/>
        <v>0.94606045999999955</v>
      </c>
      <c r="F21" s="420">
        <f t="shared" si="3"/>
        <v>0.86836400000000002</v>
      </c>
      <c r="G21" s="304">
        <f>G20</f>
        <v>9.4080350000000049E-2</v>
      </c>
      <c r="I21" s="125"/>
      <c r="J21" s="111"/>
    </row>
    <row r="22" spans="1:12" ht="13.5" thickTop="1"/>
  </sheetData>
  <mergeCells count="2">
    <mergeCell ref="A1:G1"/>
    <mergeCell ref="A2:G2"/>
  </mergeCells>
  <printOptions horizontalCentered="1"/>
  <pageMargins left="0.39370078740157483" right="0.39370078740157483" top="0.59055118110236227" bottom="0.35433070866141736" header="0.19685039370078741" footer="0.19685039370078741"/>
  <pageSetup paperSize="9" firstPageNumber="5" orientation="portrait" useFirstPageNumber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A1:Q30"/>
  <sheetViews>
    <sheetView zoomScaleNormal="100" workbookViewId="0">
      <selection activeCell="M18" sqref="M18"/>
    </sheetView>
  </sheetViews>
  <sheetFormatPr defaultColWidth="10.140625" defaultRowHeight="13.5"/>
  <cols>
    <col min="1" max="1" width="9.5703125" style="186" customWidth="1"/>
    <col min="2" max="2" width="7.5703125" style="186" bestFit="1" customWidth="1"/>
    <col min="3" max="3" width="9.140625" style="186" customWidth="1"/>
    <col min="4" max="4" width="7.5703125" style="186" bestFit="1" customWidth="1"/>
    <col min="5" max="5" width="9.140625" style="186" customWidth="1"/>
    <col min="6" max="6" width="7.5703125" style="186" bestFit="1" customWidth="1"/>
    <col min="7" max="7" width="9.140625" style="186" customWidth="1"/>
    <col min="8" max="8" width="7.5703125" style="186" bestFit="1" customWidth="1"/>
    <col min="9" max="9" width="9.140625" style="186" customWidth="1"/>
    <col min="10" max="10" width="7.5703125" style="186" bestFit="1" customWidth="1"/>
    <col min="11" max="11" width="9.140625" style="186" customWidth="1"/>
    <col min="12" max="12" width="7.5703125" style="186" bestFit="1" customWidth="1"/>
    <col min="13" max="13" width="10" style="184" bestFit="1" customWidth="1"/>
    <col min="14" max="14" width="6.7109375" style="184" customWidth="1"/>
    <col min="15" max="155" width="10.140625" style="184" customWidth="1"/>
    <col min="156" max="242" width="10.140625" style="184"/>
    <col min="243" max="243" width="13.7109375" style="184" customWidth="1"/>
    <col min="244" max="244" width="21.5703125" style="184" customWidth="1"/>
    <col min="245" max="245" width="10.28515625" style="184" customWidth="1"/>
    <col min="246" max="246" width="7.28515625" style="184" customWidth="1"/>
    <col min="247" max="247" width="8.28515625" style="184" customWidth="1"/>
    <col min="248" max="257" width="7.28515625" style="184" customWidth="1"/>
    <col min="258" max="258" width="9.42578125" style="184" customWidth="1"/>
    <col min="259" max="498" width="10.140625" style="184"/>
    <col min="499" max="499" width="13.7109375" style="184" customWidth="1"/>
    <col min="500" max="500" width="21.5703125" style="184" customWidth="1"/>
    <col min="501" max="501" width="10.28515625" style="184" customWidth="1"/>
    <col min="502" max="502" width="7.28515625" style="184" customWidth="1"/>
    <col min="503" max="503" width="8.28515625" style="184" customWidth="1"/>
    <col min="504" max="513" width="7.28515625" style="184" customWidth="1"/>
    <col min="514" max="514" width="9.42578125" style="184" customWidth="1"/>
    <col min="515" max="754" width="10.140625" style="184"/>
    <col min="755" max="755" width="13.7109375" style="184" customWidth="1"/>
    <col min="756" max="756" width="21.5703125" style="184" customWidth="1"/>
    <col min="757" max="757" width="10.28515625" style="184" customWidth="1"/>
    <col min="758" max="758" width="7.28515625" style="184" customWidth="1"/>
    <col min="759" max="759" width="8.28515625" style="184" customWidth="1"/>
    <col min="760" max="769" width="7.28515625" style="184" customWidth="1"/>
    <col min="770" max="770" width="9.42578125" style="184" customWidth="1"/>
    <col min="771" max="1010" width="10.140625" style="184"/>
    <col min="1011" max="1011" width="13.7109375" style="184" customWidth="1"/>
    <col min="1012" max="1012" width="21.5703125" style="184" customWidth="1"/>
    <col min="1013" max="1013" width="10.28515625" style="184" customWidth="1"/>
    <col min="1014" max="1014" width="7.28515625" style="184" customWidth="1"/>
    <col min="1015" max="1015" width="8.28515625" style="184" customWidth="1"/>
    <col min="1016" max="1025" width="7.28515625" style="184" customWidth="1"/>
    <col min="1026" max="1026" width="9.42578125" style="184" customWidth="1"/>
    <col min="1027" max="1266" width="10.140625" style="184"/>
    <col min="1267" max="1267" width="13.7109375" style="184" customWidth="1"/>
    <col min="1268" max="1268" width="21.5703125" style="184" customWidth="1"/>
    <col min="1269" max="1269" width="10.28515625" style="184" customWidth="1"/>
    <col min="1270" max="1270" width="7.28515625" style="184" customWidth="1"/>
    <col min="1271" max="1271" width="8.28515625" style="184" customWidth="1"/>
    <col min="1272" max="1281" width="7.28515625" style="184" customWidth="1"/>
    <col min="1282" max="1282" width="9.42578125" style="184" customWidth="1"/>
    <col min="1283" max="1522" width="10.140625" style="184"/>
    <col min="1523" max="1523" width="13.7109375" style="184" customWidth="1"/>
    <col min="1524" max="1524" width="21.5703125" style="184" customWidth="1"/>
    <col min="1525" max="1525" width="10.28515625" style="184" customWidth="1"/>
    <col min="1526" max="1526" width="7.28515625" style="184" customWidth="1"/>
    <col min="1527" max="1527" width="8.28515625" style="184" customWidth="1"/>
    <col min="1528" max="1537" width="7.28515625" style="184" customWidth="1"/>
    <col min="1538" max="1538" width="9.42578125" style="184" customWidth="1"/>
    <col min="1539" max="1778" width="10.140625" style="184"/>
    <col min="1779" max="1779" width="13.7109375" style="184" customWidth="1"/>
    <col min="1780" max="1780" width="21.5703125" style="184" customWidth="1"/>
    <col min="1781" max="1781" width="10.28515625" style="184" customWidth="1"/>
    <col min="1782" max="1782" width="7.28515625" style="184" customWidth="1"/>
    <col min="1783" max="1783" width="8.28515625" style="184" customWidth="1"/>
    <col min="1784" max="1793" width="7.28515625" style="184" customWidth="1"/>
    <col min="1794" max="1794" width="9.42578125" style="184" customWidth="1"/>
    <col min="1795" max="2034" width="10.140625" style="184"/>
    <col min="2035" max="2035" width="13.7109375" style="184" customWidth="1"/>
    <col min="2036" max="2036" width="21.5703125" style="184" customWidth="1"/>
    <col min="2037" max="2037" width="10.28515625" style="184" customWidth="1"/>
    <col min="2038" max="2038" width="7.28515625" style="184" customWidth="1"/>
    <col min="2039" max="2039" width="8.28515625" style="184" customWidth="1"/>
    <col min="2040" max="2049" width="7.28515625" style="184" customWidth="1"/>
    <col min="2050" max="2050" width="9.42578125" style="184" customWidth="1"/>
    <col min="2051" max="2290" width="10.140625" style="184"/>
    <col min="2291" max="2291" width="13.7109375" style="184" customWidth="1"/>
    <col min="2292" max="2292" width="21.5703125" style="184" customWidth="1"/>
    <col min="2293" max="2293" width="10.28515625" style="184" customWidth="1"/>
    <col min="2294" max="2294" width="7.28515625" style="184" customWidth="1"/>
    <col min="2295" max="2295" width="8.28515625" style="184" customWidth="1"/>
    <col min="2296" max="2305" width="7.28515625" style="184" customWidth="1"/>
    <col min="2306" max="2306" width="9.42578125" style="184" customWidth="1"/>
    <col min="2307" max="2546" width="10.140625" style="184"/>
    <col min="2547" max="2547" width="13.7109375" style="184" customWidth="1"/>
    <col min="2548" max="2548" width="21.5703125" style="184" customWidth="1"/>
    <col min="2549" max="2549" width="10.28515625" style="184" customWidth="1"/>
    <col min="2550" max="2550" width="7.28515625" style="184" customWidth="1"/>
    <col min="2551" max="2551" width="8.28515625" style="184" customWidth="1"/>
    <col min="2552" max="2561" width="7.28515625" style="184" customWidth="1"/>
    <col min="2562" max="2562" width="9.42578125" style="184" customWidth="1"/>
    <col min="2563" max="2802" width="10.140625" style="184"/>
    <col min="2803" max="2803" width="13.7109375" style="184" customWidth="1"/>
    <col min="2804" max="2804" width="21.5703125" style="184" customWidth="1"/>
    <col min="2805" max="2805" width="10.28515625" style="184" customWidth="1"/>
    <col min="2806" max="2806" width="7.28515625" style="184" customWidth="1"/>
    <col min="2807" max="2807" width="8.28515625" style="184" customWidth="1"/>
    <col min="2808" max="2817" width="7.28515625" style="184" customWidth="1"/>
    <col min="2818" max="2818" width="9.42578125" style="184" customWidth="1"/>
    <col min="2819" max="3058" width="10.140625" style="184"/>
    <col min="3059" max="3059" width="13.7109375" style="184" customWidth="1"/>
    <col min="3060" max="3060" width="21.5703125" style="184" customWidth="1"/>
    <col min="3061" max="3061" width="10.28515625" style="184" customWidth="1"/>
    <col min="3062" max="3062" width="7.28515625" style="184" customWidth="1"/>
    <col min="3063" max="3063" width="8.28515625" style="184" customWidth="1"/>
    <col min="3064" max="3073" width="7.28515625" style="184" customWidth="1"/>
    <col min="3074" max="3074" width="9.42578125" style="184" customWidth="1"/>
    <col min="3075" max="3314" width="10.140625" style="184"/>
    <col min="3315" max="3315" width="13.7109375" style="184" customWidth="1"/>
    <col min="3316" max="3316" width="21.5703125" style="184" customWidth="1"/>
    <col min="3317" max="3317" width="10.28515625" style="184" customWidth="1"/>
    <col min="3318" max="3318" width="7.28515625" style="184" customWidth="1"/>
    <col min="3319" max="3319" width="8.28515625" style="184" customWidth="1"/>
    <col min="3320" max="3329" width="7.28515625" style="184" customWidth="1"/>
    <col min="3330" max="3330" width="9.42578125" style="184" customWidth="1"/>
    <col min="3331" max="3570" width="10.140625" style="184"/>
    <col min="3571" max="3571" width="13.7109375" style="184" customWidth="1"/>
    <col min="3572" max="3572" width="21.5703125" style="184" customWidth="1"/>
    <col min="3573" max="3573" width="10.28515625" style="184" customWidth="1"/>
    <col min="3574" max="3574" width="7.28515625" style="184" customWidth="1"/>
    <col min="3575" max="3575" width="8.28515625" style="184" customWidth="1"/>
    <col min="3576" max="3585" width="7.28515625" style="184" customWidth="1"/>
    <col min="3586" max="3586" width="9.42578125" style="184" customWidth="1"/>
    <col min="3587" max="3826" width="10.140625" style="184"/>
    <col min="3827" max="3827" width="13.7109375" style="184" customWidth="1"/>
    <col min="3828" max="3828" width="21.5703125" style="184" customWidth="1"/>
    <col min="3829" max="3829" width="10.28515625" style="184" customWidth="1"/>
    <col min="3830" max="3830" width="7.28515625" style="184" customWidth="1"/>
    <col min="3831" max="3831" width="8.28515625" style="184" customWidth="1"/>
    <col min="3832" max="3841" width="7.28515625" style="184" customWidth="1"/>
    <col min="3842" max="3842" width="9.42578125" style="184" customWidth="1"/>
    <col min="3843" max="4082" width="10.140625" style="184"/>
    <col min="4083" max="4083" width="13.7109375" style="184" customWidth="1"/>
    <col min="4084" max="4084" width="21.5703125" style="184" customWidth="1"/>
    <col min="4085" max="4085" width="10.28515625" style="184" customWidth="1"/>
    <col min="4086" max="4086" width="7.28515625" style="184" customWidth="1"/>
    <col min="4087" max="4087" width="8.28515625" style="184" customWidth="1"/>
    <col min="4088" max="4097" width="7.28515625" style="184" customWidth="1"/>
    <col min="4098" max="4098" width="9.42578125" style="184" customWidth="1"/>
    <col min="4099" max="4338" width="10.140625" style="184"/>
    <col min="4339" max="4339" width="13.7109375" style="184" customWidth="1"/>
    <col min="4340" max="4340" width="21.5703125" style="184" customWidth="1"/>
    <col min="4341" max="4341" width="10.28515625" style="184" customWidth="1"/>
    <col min="4342" max="4342" width="7.28515625" style="184" customWidth="1"/>
    <col min="4343" max="4343" width="8.28515625" style="184" customWidth="1"/>
    <col min="4344" max="4353" width="7.28515625" style="184" customWidth="1"/>
    <col min="4354" max="4354" width="9.42578125" style="184" customWidth="1"/>
    <col min="4355" max="4594" width="10.140625" style="184"/>
    <col min="4595" max="4595" width="13.7109375" style="184" customWidth="1"/>
    <col min="4596" max="4596" width="21.5703125" style="184" customWidth="1"/>
    <col min="4597" max="4597" width="10.28515625" style="184" customWidth="1"/>
    <col min="4598" max="4598" width="7.28515625" style="184" customWidth="1"/>
    <col min="4599" max="4599" width="8.28515625" style="184" customWidth="1"/>
    <col min="4600" max="4609" width="7.28515625" style="184" customWidth="1"/>
    <col min="4610" max="4610" width="9.42578125" style="184" customWidth="1"/>
    <col min="4611" max="4850" width="10.140625" style="184"/>
    <col min="4851" max="4851" width="13.7109375" style="184" customWidth="1"/>
    <col min="4852" max="4852" width="21.5703125" style="184" customWidth="1"/>
    <col min="4853" max="4853" width="10.28515625" style="184" customWidth="1"/>
    <col min="4854" max="4854" width="7.28515625" style="184" customWidth="1"/>
    <col min="4855" max="4855" width="8.28515625" style="184" customWidth="1"/>
    <col min="4856" max="4865" width="7.28515625" style="184" customWidth="1"/>
    <col min="4866" max="4866" width="9.42578125" style="184" customWidth="1"/>
    <col min="4867" max="5106" width="10.140625" style="184"/>
    <col min="5107" max="5107" width="13.7109375" style="184" customWidth="1"/>
    <col min="5108" max="5108" width="21.5703125" style="184" customWidth="1"/>
    <col min="5109" max="5109" width="10.28515625" style="184" customWidth="1"/>
    <col min="5110" max="5110" width="7.28515625" style="184" customWidth="1"/>
    <col min="5111" max="5111" width="8.28515625" style="184" customWidth="1"/>
    <col min="5112" max="5121" width="7.28515625" style="184" customWidth="1"/>
    <col min="5122" max="5122" width="9.42578125" style="184" customWidth="1"/>
    <col min="5123" max="5362" width="10.140625" style="184"/>
    <col min="5363" max="5363" width="13.7109375" style="184" customWidth="1"/>
    <col min="5364" max="5364" width="21.5703125" style="184" customWidth="1"/>
    <col min="5365" max="5365" width="10.28515625" style="184" customWidth="1"/>
    <col min="5366" max="5366" width="7.28515625" style="184" customWidth="1"/>
    <col min="5367" max="5367" width="8.28515625" style="184" customWidth="1"/>
    <col min="5368" max="5377" width="7.28515625" style="184" customWidth="1"/>
    <col min="5378" max="5378" width="9.42578125" style="184" customWidth="1"/>
    <col min="5379" max="5618" width="10.140625" style="184"/>
    <col min="5619" max="5619" width="13.7109375" style="184" customWidth="1"/>
    <col min="5620" max="5620" width="21.5703125" style="184" customWidth="1"/>
    <col min="5621" max="5621" width="10.28515625" style="184" customWidth="1"/>
    <col min="5622" max="5622" width="7.28515625" style="184" customWidth="1"/>
    <col min="5623" max="5623" width="8.28515625" style="184" customWidth="1"/>
    <col min="5624" max="5633" width="7.28515625" style="184" customWidth="1"/>
    <col min="5634" max="5634" width="9.42578125" style="184" customWidth="1"/>
    <col min="5635" max="5874" width="10.140625" style="184"/>
    <col min="5875" max="5875" width="13.7109375" style="184" customWidth="1"/>
    <col min="5876" max="5876" width="21.5703125" style="184" customWidth="1"/>
    <col min="5877" max="5877" width="10.28515625" style="184" customWidth="1"/>
    <col min="5878" max="5878" width="7.28515625" style="184" customWidth="1"/>
    <col min="5879" max="5879" width="8.28515625" style="184" customWidth="1"/>
    <col min="5880" max="5889" width="7.28515625" style="184" customWidth="1"/>
    <col min="5890" max="5890" width="9.42578125" style="184" customWidth="1"/>
    <col min="5891" max="6130" width="10.140625" style="184"/>
    <col min="6131" max="6131" width="13.7109375" style="184" customWidth="1"/>
    <col min="6132" max="6132" width="21.5703125" style="184" customWidth="1"/>
    <col min="6133" max="6133" width="10.28515625" style="184" customWidth="1"/>
    <col min="6134" max="6134" width="7.28515625" style="184" customWidth="1"/>
    <col min="6135" max="6135" width="8.28515625" style="184" customWidth="1"/>
    <col min="6136" max="6145" width="7.28515625" style="184" customWidth="1"/>
    <col min="6146" max="6146" width="9.42578125" style="184" customWidth="1"/>
    <col min="6147" max="6386" width="10.140625" style="184"/>
    <col min="6387" max="6387" width="13.7109375" style="184" customWidth="1"/>
    <col min="6388" max="6388" width="21.5703125" style="184" customWidth="1"/>
    <col min="6389" max="6389" width="10.28515625" style="184" customWidth="1"/>
    <col min="6390" max="6390" width="7.28515625" style="184" customWidth="1"/>
    <col min="6391" max="6391" width="8.28515625" style="184" customWidth="1"/>
    <col min="6392" max="6401" width="7.28515625" style="184" customWidth="1"/>
    <col min="6402" max="6402" width="9.42578125" style="184" customWidth="1"/>
    <col min="6403" max="6642" width="10.140625" style="184"/>
    <col min="6643" max="6643" width="13.7109375" style="184" customWidth="1"/>
    <col min="6644" max="6644" width="21.5703125" style="184" customWidth="1"/>
    <col min="6645" max="6645" width="10.28515625" style="184" customWidth="1"/>
    <col min="6646" max="6646" width="7.28515625" style="184" customWidth="1"/>
    <col min="6647" max="6647" width="8.28515625" style="184" customWidth="1"/>
    <col min="6648" max="6657" width="7.28515625" style="184" customWidth="1"/>
    <col min="6658" max="6658" width="9.42578125" style="184" customWidth="1"/>
    <col min="6659" max="6898" width="10.140625" style="184"/>
    <col min="6899" max="6899" width="13.7109375" style="184" customWidth="1"/>
    <col min="6900" max="6900" width="21.5703125" style="184" customWidth="1"/>
    <col min="6901" max="6901" width="10.28515625" style="184" customWidth="1"/>
    <col min="6902" max="6902" width="7.28515625" style="184" customWidth="1"/>
    <col min="6903" max="6903" width="8.28515625" style="184" customWidth="1"/>
    <col min="6904" max="6913" width="7.28515625" style="184" customWidth="1"/>
    <col min="6914" max="6914" width="9.42578125" style="184" customWidth="1"/>
    <col min="6915" max="7154" width="10.140625" style="184"/>
    <col min="7155" max="7155" width="13.7109375" style="184" customWidth="1"/>
    <col min="7156" max="7156" width="21.5703125" style="184" customWidth="1"/>
    <col min="7157" max="7157" width="10.28515625" style="184" customWidth="1"/>
    <col min="7158" max="7158" width="7.28515625" style="184" customWidth="1"/>
    <col min="7159" max="7159" width="8.28515625" style="184" customWidth="1"/>
    <col min="7160" max="7169" width="7.28515625" style="184" customWidth="1"/>
    <col min="7170" max="7170" width="9.42578125" style="184" customWidth="1"/>
    <col min="7171" max="7410" width="10.140625" style="184"/>
    <col min="7411" max="7411" width="13.7109375" style="184" customWidth="1"/>
    <col min="7412" max="7412" width="21.5703125" style="184" customWidth="1"/>
    <col min="7413" max="7413" width="10.28515625" style="184" customWidth="1"/>
    <col min="7414" max="7414" width="7.28515625" style="184" customWidth="1"/>
    <col min="7415" max="7415" width="8.28515625" style="184" customWidth="1"/>
    <col min="7416" max="7425" width="7.28515625" style="184" customWidth="1"/>
    <col min="7426" max="7426" width="9.42578125" style="184" customWidth="1"/>
    <col min="7427" max="7666" width="10.140625" style="184"/>
    <col min="7667" max="7667" width="13.7109375" style="184" customWidth="1"/>
    <col min="7668" max="7668" width="21.5703125" style="184" customWidth="1"/>
    <col min="7669" max="7669" width="10.28515625" style="184" customWidth="1"/>
    <col min="7670" max="7670" width="7.28515625" style="184" customWidth="1"/>
    <col min="7671" max="7671" width="8.28515625" style="184" customWidth="1"/>
    <col min="7672" max="7681" width="7.28515625" style="184" customWidth="1"/>
    <col min="7682" max="7682" width="9.42578125" style="184" customWidth="1"/>
    <col min="7683" max="7922" width="10.140625" style="184"/>
    <col min="7923" max="7923" width="13.7109375" style="184" customWidth="1"/>
    <col min="7924" max="7924" width="21.5703125" style="184" customWidth="1"/>
    <col min="7925" max="7925" width="10.28515625" style="184" customWidth="1"/>
    <col min="7926" max="7926" width="7.28515625" style="184" customWidth="1"/>
    <col min="7927" max="7927" width="8.28515625" style="184" customWidth="1"/>
    <col min="7928" max="7937" width="7.28515625" style="184" customWidth="1"/>
    <col min="7938" max="7938" width="9.42578125" style="184" customWidth="1"/>
    <col min="7939" max="8178" width="10.140625" style="184"/>
    <col min="8179" max="8179" width="13.7109375" style="184" customWidth="1"/>
    <col min="8180" max="8180" width="21.5703125" style="184" customWidth="1"/>
    <col min="8181" max="8181" width="10.28515625" style="184" customWidth="1"/>
    <col min="8182" max="8182" width="7.28515625" style="184" customWidth="1"/>
    <col min="8183" max="8183" width="8.28515625" style="184" customWidth="1"/>
    <col min="8184" max="8193" width="7.28515625" style="184" customWidth="1"/>
    <col min="8194" max="8194" width="9.42578125" style="184" customWidth="1"/>
    <col min="8195" max="8434" width="10.140625" style="184"/>
    <col min="8435" max="8435" width="13.7109375" style="184" customWidth="1"/>
    <col min="8436" max="8436" width="21.5703125" style="184" customWidth="1"/>
    <col min="8437" max="8437" width="10.28515625" style="184" customWidth="1"/>
    <col min="8438" max="8438" width="7.28515625" style="184" customWidth="1"/>
    <col min="8439" max="8439" width="8.28515625" style="184" customWidth="1"/>
    <col min="8440" max="8449" width="7.28515625" style="184" customWidth="1"/>
    <col min="8450" max="8450" width="9.42578125" style="184" customWidth="1"/>
    <col min="8451" max="8690" width="10.140625" style="184"/>
    <col min="8691" max="8691" width="13.7109375" style="184" customWidth="1"/>
    <col min="8692" max="8692" width="21.5703125" style="184" customWidth="1"/>
    <col min="8693" max="8693" width="10.28515625" style="184" customWidth="1"/>
    <col min="8694" max="8694" width="7.28515625" style="184" customWidth="1"/>
    <col min="8695" max="8695" width="8.28515625" style="184" customWidth="1"/>
    <col min="8696" max="8705" width="7.28515625" style="184" customWidth="1"/>
    <col min="8706" max="8706" width="9.42578125" style="184" customWidth="1"/>
    <col min="8707" max="8946" width="10.140625" style="184"/>
    <col min="8947" max="8947" width="13.7109375" style="184" customWidth="1"/>
    <col min="8948" max="8948" width="21.5703125" style="184" customWidth="1"/>
    <col min="8949" max="8949" width="10.28515625" style="184" customWidth="1"/>
    <col min="8950" max="8950" width="7.28515625" style="184" customWidth="1"/>
    <col min="8951" max="8951" width="8.28515625" style="184" customWidth="1"/>
    <col min="8952" max="8961" width="7.28515625" style="184" customWidth="1"/>
    <col min="8962" max="8962" width="9.42578125" style="184" customWidth="1"/>
    <col min="8963" max="9202" width="10.140625" style="184"/>
    <col min="9203" max="9203" width="13.7109375" style="184" customWidth="1"/>
    <col min="9204" max="9204" width="21.5703125" style="184" customWidth="1"/>
    <col min="9205" max="9205" width="10.28515625" style="184" customWidth="1"/>
    <col min="9206" max="9206" width="7.28515625" style="184" customWidth="1"/>
    <col min="9207" max="9207" width="8.28515625" style="184" customWidth="1"/>
    <col min="9208" max="9217" width="7.28515625" style="184" customWidth="1"/>
    <col min="9218" max="9218" width="9.42578125" style="184" customWidth="1"/>
    <col min="9219" max="9458" width="10.140625" style="184"/>
    <col min="9459" max="9459" width="13.7109375" style="184" customWidth="1"/>
    <col min="9460" max="9460" width="21.5703125" style="184" customWidth="1"/>
    <col min="9461" max="9461" width="10.28515625" style="184" customWidth="1"/>
    <col min="9462" max="9462" width="7.28515625" style="184" customWidth="1"/>
    <col min="9463" max="9463" width="8.28515625" style="184" customWidth="1"/>
    <col min="9464" max="9473" width="7.28515625" style="184" customWidth="1"/>
    <col min="9474" max="9474" width="9.42578125" style="184" customWidth="1"/>
    <col min="9475" max="9714" width="10.140625" style="184"/>
    <col min="9715" max="9715" width="13.7109375" style="184" customWidth="1"/>
    <col min="9716" max="9716" width="21.5703125" style="184" customWidth="1"/>
    <col min="9717" max="9717" width="10.28515625" style="184" customWidth="1"/>
    <col min="9718" max="9718" width="7.28515625" style="184" customWidth="1"/>
    <col min="9719" max="9719" width="8.28515625" style="184" customWidth="1"/>
    <col min="9720" max="9729" width="7.28515625" style="184" customWidth="1"/>
    <col min="9730" max="9730" width="9.42578125" style="184" customWidth="1"/>
    <col min="9731" max="9970" width="10.140625" style="184"/>
    <col min="9971" max="9971" width="13.7109375" style="184" customWidth="1"/>
    <col min="9972" max="9972" width="21.5703125" style="184" customWidth="1"/>
    <col min="9973" max="9973" width="10.28515625" style="184" customWidth="1"/>
    <col min="9974" max="9974" width="7.28515625" style="184" customWidth="1"/>
    <col min="9975" max="9975" width="8.28515625" style="184" customWidth="1"/>
    <col min="9976" max="9985" width="7.28515625" style="184" customWidth="1"/>
    <col min="9986" max="9986" width="9.42578125" style="184" customWidth="1"/>
    <col min="9987" max="10226" width="10.140625" style="184"/>
    <col min="10227" max="10227" width="13.7109375" style="184" customWidth="1"/>
    <col min="10228" max="10228" width="21.5703125" style="184" customWidth="1"/>
    <col min="10229" max="10229" width="10.28515625" style="184" customWidth="1"/>
    <col min="10230" max="10230" width="7.28515625" style="184" customWidth="1"/>
    <col min="10231" max="10231" width="8.28515625" style="184" customWidth="1"/>
    <col min="10232" max="10241" width="7.28515625" style="184" customWidth="1"/>
    <col min="10242" max="10242" width="9.42578125" style="184" customWidth="1"/>
    <col min="10243" max="10482" width="10.140625" style="184"/>
    <col min="10483" max="10483" width="13.7109375" style="184" customWidth="1"/>
    <col min="10484" max="10484" width="21.5703125" style="184" customWidth="1"/>
    <col min="10485" max="10485" width="10.28515625" style="184" customWidth="1"/>
    <col min="10486" max="10486" width="7.28515625" style="184" customWidth="1"/>
    <col min="10487" max="10487" width="8.28515625" style="184" customWidth="1"/>
    <col min="10488" max="10497" width="7.28515625" style="184" customWidth="1"/>
    <col min="10498" max="10498" width="9.42578125" style="184" customWidth="1"/>
    <col min="10499" max="10738" width="10.140625" style="184"/>
    <col min="10739" max="10739" width="13.7109375" style="184" customWidth="1"/>
    <col min="10740" max="10740" width="21.5703125" style="184" customWidth="1"/>
    <col min="10741" max="10741" width="10.28515625" style="184" customWidth="1"/>
    <col min="10742" max="10742" width="7.28515625" style="184" customWidth="1"/>
    <col min="10743" max="10743" width="8.28515625" style="184" customWidth="1"/>
    <col min="10744" max="10753" width="7.28515625" style="184" customWidth="1"/>
    <col min="10754" max="10754" width="9.42578125" style="184" customWidth="1"/>
    <col min="10755" max="10994" width="10.140625" style="184"/>
    <col min="10995" max="10995" width="13.7109375" style="184" customWidth="1"/>
    <col min="10996" max="10996" width="21.5703125" style="184" customWidth="1"/>
    <col min="10997" max="10997" width="10.28515625" style="184" customWidth="1"/>
    <col min="10998" max="10998" width="7.28515625" style="184" customWidth="1"/>
    <col min="10999" max="10999" width="8.28515625" style="184" customWidth="1"/>
    <col min="11000" max="11009" width="7.28515625" style="184" customWidth="1"/>
    <col min="11010" max="11010" width="9.42578125" style="184" customWidth="1"/>
    <col min="11011" max="11250" width="10.140625" style="184"/>
    <col min="11251" max="11251" width="13.7109375" style="184" customWidth="1"/>
    <col min="11252" max="11252" width="21.5703125" style="184" customWidth="1"/>
    <col min="11253" max="11253" width="10.28515625" style="184" customWidth="1"/>
    <col min="11254" max="11254" width="7.28515625" style="184" customWidth="1"/>
    <col min="11255" max="11255" width="8.28515625" style="184" customWidth="1"/>
    <col min="11256" max="11265" width="7.28515625" style="184" customWidth="1"/>
    <col min="11266" max="11266" width="9.42578125" style="184" customWidth="1"/>
    <col min="11267" max="11506" width="10.140625" style="184"/>
    <col min="11507" max="11507" width="13.7109375" style="184" customWidth="1"/>
    <col min="11508" max="11508" width="21.5703125" style="184" customWidth="1"/>
    <col min="11509" max="11509" width="10.28515625" style="184" customWidth="1"/>
    <col min="11510" max="11510" width="7.28515625" style="184" customWidth="1"/>
    <col min="11511" max="11511" width="8.28515625" style="184" customWidth="1"/>
    <col min="11512" max="11521" width="7.28515625" style="184" customWidth="1"/>
    <col min="11522" max="11522" width="9.42578125" style="184" customWidth="1"/>
    <col min="11523" max="11762" width="10.140625" style="184"/>
    <col min="11763" max="11763" width="13.7109375" style="184" customWidth="1"/>
    <col min="11764" max="11764" width="21.5703125" style="184" customWidth="1"/>
    <col min="11765" max="11765" width="10.28515625" style="184" customWidth="1"/>
    <col min="11766" max="11766" width="7.28515625" style="184" customWidth="1"/>
    <col min="11767" max="11767" width="8.28515625" style="184" customWidth="1"/>
    <col min="11768" max="11777" width="7.28515625" style="184" customWidth="1"/>
    <col min="11778" max="11778" width="9.42578125" style="184" customWidth="1"/>
    <col min="11779" max="12018" width="10.140625" style="184"/>
    <col min="12019" max="12019" width="13.7109375" style="184" customWidth="1"/>
    <col min="12020" max="12020" width="21.5703125" style="184" customWidth="1"/>
    <col min="12021" max="12021" width="10.28515625" style="184" customWidth="1"/>
    <col min="12022" max="12022" width="7.28515625" style="184" customWidth="1"/>
    <col min="12023" max="12023" width="8.28515625" style="184" customWidth="1"/>
    <col min="12024" max="12033" width="7.28515625" style="184" customWidth="1"/>
    <col min="12034" max="12034" width="9.42578125" style="184" customWidth="1"/>
    <col min="12035" max="12274" width="10.140625" style="184"/>
    <col min="12275" max="12275" width="13.7109375" style="184" customWidth="1"/>
    <col min="12276" max="12276" width="21.5703125" style="184" customWidth="1"/>
    <col min="12277" max="12277" width="10.28515625" style="184" customWidth="1"/>
    <col min="12278" max="12278" width="7.28515625" style="184" customWidth="1"/>
    <col min="12279" max="12279" width="8.28515625" style="184" customWidth="1"/>
    <col min="12280" max="12289" width="7.28515625" style="184" customWidth="1"/>
    <col min="12290" max="12290" width="9.42578125" style="184" customWidth="1"/>
    <col min="12291" max="12530" width="10.140625" style="184"/>
    <col min="12531" max="12531" width="13.7109375" style="184" customWidth="1"/>
    <col min="12532" max="12532" width="21.5703125" style="184" customWidth="1"/>
    <col min="12533" max="12533" width="10.28515625" style="184" customWidth="1"/>
    <col min="12534" max="12534" width="7.28515625" style="184" customWidth="1"/>
    <col min="12535" max="12535" width="8.28515625" style="184" customWidth="1"/>
    <col min="12536" max="12545" width="7.28515625" style="184" customWidth="1"/>
    <col min="12546" max="12546" width="9.42578125" style="184" customWidth="1"/>
    <col min="12547" max="12786" width="10.140625" style="184"/>
    <col min="12787" max="12787" width="13.7109375" style="184" customWidth="1"/>
    <col min="12788" max="12788" width="21.5703125" style="184" customWidth="1"/>
    <col min="12789" max="12789" width="10.28515625" style="184" customWidth="1"/>
    <col min="12790" max="12790" width="7.28515625" style="184" customWidth="1"/>
    <col min="12791" max="12791" width="8.28515625" style="184" customWidth="1"/>
    <col min="12792" max="12801" width="7.28515625" style="184" customWidth="1"/>
    <col min="12802" max="12802" width="9.42578125" style="184" customWidth="1"/>
    <col min="12803" max="13042" width="10.140625" style="184"/>
    <col min="13043" max="13043" width="13.7109375" style="184" customWidth="1"/>
    <col min="13044" max="13044" width="21.5703125" style="184" customWidth="1"/>
    <col min="13045" max="13045" width="10.28515625" style="184" customWidth="1"/>
    <col min="13046" max="13046" width="7.28515625" style="184" customWidth="1"/>
    <col min="13047" max="13047" width="8.28515625" style="184" customWidth="1"/>
    <col min="13048" max="13057" width="7.28515625" style="184" customWidth="1"/>
    <col min="13058" max="13058" width="9.42578125" style="184" customWidth="1"/>
    <col min="13059" max="13298" width="10.140625" style="184"/>
    <col min="13299" max="13299" width="13.7109375" style="184" customWidth="1"/>
    <col min="13300" max="13300" width="21.5703125" style="184" customWidth="1"/>
    <col min="13301" max="13301" width="10.28515625" style="184" customWidth="1"/>
    <col min="13302" max="13302" width="7.28515625" style="184" customWidth="1"/>
    <col min="13303" max="13303" width="8.28515625" style="184" customWidth="1"/>
    <col min="13304" max="13313" width="7.28515625" style="184" customWidth="1"/>
    <col min="13314" max="13314" width="9.42578125" style="184" customWidth="1"/>
    <col min="13315" max="13554" width="10.140625" style="184"/>
    <col min="13555" max="13555" width="13.7109375" style="184" customWidth="1"/>
    <col min="13556" max="13556" width="21.5703125" style="184" customWidth="1"/>
    <col min="13557" max="13557" width="10.28515625" style="184" customWidth="1"/>
    <col min="13558" max="13558" width="7.28515625" style="184" customWidth="1"/>
    <col min="13559" max="13559" width="8.28515625" style="184" customWidth="1"/>
    <col min="13560" max="13569" width="7.28515625" style="184" customWidth="1"/>
    <col min="13570" max="13570" width="9.42578125" style="184" customWidth="1"/>
    <col min="13571" max="13810" width="10.140625" style="184"/>
    <col min="13811" max="13811" width="13.7109375" style="184" customWidth="1"/>
    <col min="13812" max="13812" width="21.5703125" style="184" customWidth="1"/>
    <col min="13813" max="13813" width="10.28515625" style="184" customWidth="1"/>
    <col min="13814" max="13814" width="7.28515625" style="184" customWidth="1"/>
    <col min="13815" max="13815" width="8.28515625" style="184" customWidth="1"/>
    <col min="13816" max="13825" width="7.28515625" style="184" customWidth="1"/>
    <col min="13826" max="13826" width="9.42578125" style="184" customWidth="1"/>
    <col min="13827" max="14066" width="10.140625" style="184"/>
    <col min="14067" max="14067" width="13.7109375" style="184" customWidth="1"/>
    <col min="14068" max="14068" width="21.5703125" style="184" customWidth="1"/>
    <col min="14069" max="14069" width="10.28515625" style="184" customWidth="1"/>
    <col min="14070" max="14070" width="7.28515625" style="184" customWidth="1"/>
    <col min="14071" max="14071" width="8.28515625" style="184" customWidth="1"/>
    <col min="14072" max="14081" width="7.28515625" style="184" customWidth="1"/>
    <col min="14082" max="14082" width="9.42578125" style="184" customWidth="1"/>
    <col min="14083" max="14322" width="10.140625" style="184"/>
    <col min="14323" max="14323" width="13.7109375" style="184" customWidth="1"/>
    <col min="14324" max="14324" width="21.5703125" style="184" customWidth="1"/>
    <col min="14325" max="14325" width="10.28515625" style="184" customWidth="1"/>
    <col min="14326" max="14326" width="7.28515625" style="184" customWidth="1"/>
    <col min="14327" max="14327" width="8.28515625" style="184" customWidth="1"/>
    <col min="14328" max="14337" width="7.28515625" style="184" customWidth="1"/>
    <col min="14338" max="14338" width="9.42578125" style="184" customWidth="1"/>
    <col min="14339" max="14578" width="10.140625" style="184"/>
    <col min="14579" max="14579" width="13.7109375" style="184" customWidth="1"/>
    <col min="14580" max="14580" width="21.5703125" style="184" customWidth="1"/>
    <col min="14581" max="14581" width="10.28515625" style="184" customWidth="1"/>
    <col min="14582" max="14582" width="7.28515625" style="184" customWidth="1"/>
    <col min="14583" max="14583" width="8.28515625" style="184" customWidth="1"/>
    <col min="14584" max="14593" width="7.28515625" style="184" customWidth="1"/>
    <col min="14594" max="14594" width="9.42578125" style="184" customWidth="1"/>
    <col min="14595" max="14834" width="10.140625" style="184"/>
    <col min="14835" max="14835" width="13.7109375" style="184" customWidth="1"/>
    <col min="14836" max="14836" width="21.5703125" style="184" customWidth="1"/>
    <col min="14837" max="14837" width="10.28515625" style="184" customWidth="1"/>
    <col min="14838" max="14838" width="7.28515625" style="184" customWidth="1"/>
    <col min="14839" max="14839" width="8.28515625" style="184" customWidth="1"/>
    <col min="14840" max="14849" width="7.28515625" style="184" customWidth="1"/>
    <col min="14850" max="14850" width="9.42578125" style="184" customWidth="1"/>
    <col min="14851" max="15090" width="10.140625" style="184"/>
    <col min="15091" max="15091" width="13.7109375" style="184" customWidth="1"/>
    <col min="15092" max="15092" width="21.5703125" style="184" customWidth="1"/>
    <col min="15093" max="15093" width="10.28515625" style="184" customWidth="1"/>
    <col min="15094" max="15094" width="7.28515625" style="184" customWidth="1"/>
    <col min="15095" max="15095" width="8.28515625" style="184" customWidth="1"/>
    <col min="15096" max="15105" width="7.28515625" style="184" customWidth="1"/>
    <col min="15106" max="15106" width="9.42578125" style="184" customWidth="1"/>
    <col min="15107" max="15346" width="10.140625" style="184"/>
    <col min="15347" max="15347" width="13.7109375" style="184" customWidth="1"/>
    <col min="15348" max="15348" width="21.5703125" style="184" customWidth="1"/>
    <col min="15349" max="15349" width="10.28515625" style="184" customWidth="1"/>
    <col min="15350" max="15350" width="7.28515625" style="184" customWidth="1"/>
    <col min="15351" max="15351" width="8.28515625" style="184" customWidth="1"/>
    <col min="15352" max="15361" width="7.28515625" style="184" customWidth="1"/>
    <col min="15362" max="15362" width="9.42578125" style="184" customWidth="1"/>
    <col min="15363" max="15602" width="10.140625" style="184"/>
    <col min="15603" max="15603" width="13.7109375" style="184" customWidth="1"/>
    <col min="15604" max="15604" width="21.5703125" style="184" customWidth="1"/>
    <col min="15605" max="15605" width="10.28515625" style="184" customWidth="1"/>
    <col min="15606" max="15606" width="7.28515625" style="184" customWidth="1"/>
    <col min="15607" max="15607" width="8.28515625" style="184" customWidth="1"/>
    <col min="15608" max="15617" width="7.28515625" style="184" customWidth="1"/>
    <col min="15618" max="15618" width="9.42578125" style="184" customWidth="1"/>
    <col min="15619" max="15858" width="10.140625" style="184"/>
    <col min="15859" max="15859" width="13.7109375" style="184" customWidth="1"/>
    <col min="15860" max="15860" width="21.5703125" style="184" customWidth="1"/>
    <col min="15861" max="15861" width="10.28515625" style="184" customWidth="1"/>
    <col min="15862" max="15862" width="7.28515625" style="184" customWidth="1"/>
    <col min="15863" max="15863" width="8.28515625" style="184" customWidth="1"/>
    <col min="15864" max="15873" width="7.28515625" style="184" customWidth="1"/>
    <col min="15874" max="15874" width="9.42578125" style="184" customWidth="1"/>
    <col min="15875" max="16114" width="10.140625" style="184"/>
    <col min="16115" max="16115" width="13.7109375" style="184" customWidth="1"/>
    <col min="16116" max="16116" width="21.5703125" style="184" customWidth="1"/>
    <col min="16117" max="16117" width="10.28515625" style="184" customWidth="1"/>
    <col min="16118" max="16118" width="7.28515625" style="184" customWidth="1"/>
    <col min="16119" max="16119" width="8.28515625" style="184" customWidth="1"/>
    <col min="16120" max="16129" width="7.28515625" style="184" customWidth="1"/>
    <col min="16130" max="16130" width="9.42578125" style="184" customWidth="1"/>
    <col min="16131" max="16384" width="10.140625" style="184"/>
  </cols>
  <sheetData>
    <row r="1" spans="1:17" ht="35.25" customHeight="1">
      <c r="A1" s="498" t="s">
        <v>308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500"/>
    </row>
    <row r="2" spans="1:17" ht="17.25" customHeight="1">
      <c r="A2" s="185"/>
      <c r="M2" s="187" t="s">
        <v>194</v>
      </c>
    </row>
    <row r="3" spans="1:17" ht="39.75" customHeight="1">
      <c r="A3" s="501" t="s">
        <v>48</v>
      </c>
      <c r="B3" s="493" t="s">
        <v>261</v>
      </c>
      <c r="C3" s="502"/>
      <c r="D3" s="502" t="s">
        <v>24</v>
      </c>
      <c r="E3" s="502"/>
      <c r="F3" s="503" t="s">
        <v>262</v>
      </c>
      <c r="G3" s="504"/>
      <c r="H3" s="502" t="s">
        <v>263</v>
      </c>
      <c r="I3" s="502"/>
      <c r="J3" s="502" t="s">
        <v>264</v>
      </c>
      <c r="K3" s="502"/>
      <c r="L3" s="502" t="s">
        <v>59</v>
      </c>
      <c r="M3" s="505"/>
    </row>
    <row r="4" spans="1:17" ht="48.75" customHeight="1">
      <c r="A4" s="501"/>
      <c r="B4" s="354" t="s">
        <v>6</v>
      </c>
      <c r="C4" s="240" t="s">
        <v>265</v>
      </c>
      <c r="D4" s="354" t="s">
        <v>6</v>
      </c>
      <c r="E4" s="240" t="s">
        <v>265</v>
      </c>
      <c r="F4" s="354" t="s">
        <v>6</v>
      </c>
      <c r="G4" s="240" t="s">
        <v>265</v>
      </c>
      <c r="H4" s="354" t="s">
        <v>6</v>
      </c>
      <c r="I4" s="240" t="s">
        <v>265</v>
      </c>
      <c r="J4" s="354" t="s">
        <v>6</v>
      </c>
      <c r="K4" s="240" t="s">
        <v>265</v>
      </c>
      <c r="L4" s="354" t="s">
        <v>6</v>
      </c>
      <c r="M4" s="355" t="s">
        <v>266</v>
      </c>
    </row>
    <row r="5" spans="1:17" ht="17.25" customHeight="1">
      <c r="A5" s="268" t="s">
        <v>63</v>
      </c>
      <c r="B5" s="267" t="s">
        <v>64</v>
      </c>
      <c r="C5" s="267" t="s">
        <v>65</v>
      </c>
      <c r="D5" s="267" t="s">
        <v>66</v>
      </c>
      <c r="E5" s="267" t="s">
        <v>67</v>
      </c>
      <c r="F5" s="267" t="s">
        <v>68</v>
      </c>
      <c r="G5" s="267" t="s">
        <v>69</v>
      </c>
      <c r="H5" s="267" t="s">
        <v>70</v>
      </c>
      <c r="I5" s="267" t="s">
        <v>71</v>
      </c>
      <c r="J5" s="267" t="s">
        <v>72</v>
      </c>
      <c r="K5" s="267" t="s">
        <v>73</v>
      </c>
      <c r="L5" s="267" t="s">
        <v>74</v>
      </c>
      <c r="M5" s="269" t="s">
        <v>75</v>
      </c>
    </row>
    <row r="6" spans="1:17" ht="15" customHeight="1">
      <c r="A6" s="188" t="s">
        <v>267</v>
      </c>
      <c r="B6" s="408">
        <v>86.63380986</v>
      </c>
      <c r="C6" s="189">
        <f t="shared" ref="C6:C17" si="0">(B6/$L6)</f>
        <v>0.84827187451003538</v>
      </c>
      <c r="D6" s="408">
        <v>5.1319430000000006</v>
      </c>
      <c r="E6" s="189">
        <f t="shared" ref="E6:E17" si="1">(D6/$L6)</f>
        <v>5.024923774590484E-2</v>
      </c>
      <c r="F6" s="408">
        <v>8.8306711819999961</v>
      </c>
      <c r="G6" s="189">
        <f t="shared" ref="G6:G17" si="2">(F6/$L6)</f>
        <v>8.6465203467814875E-2</v>
      </c>
      <c r="H6" s="408">
        <v>1.424520512000002</v>
      </c>
      <c r="I6" s="189">
        <f t="shared" ref="I6:I16" si="3">(H6/$L6)</f>
        <v>1.3948142035366757E-2</v>
      </c>
      <c r="J6" s="408">
        <v>0.10882358199999979</v>
      </c>
      <c r="K6" s="189">
        <f t="shared" ref="K6:K17" si="4">(J6/$L6)</f>
        <v>1.0655422408781547E-3</v>
      </c>
      <c r="L6" s="190">
        <f>H6+F6+J6+D6+B6</f>
        <v>102.129768136</v>
      </c>
      <c r="M6" s="432">
        <v>31.925037959051824</v>
      </c>
      <c r="P6" s="195"/>
      <c r="Q6" s="195"/>
    </row>
    <row r="7" spans="1:17" ht="15" customHeight="1">
      <c r="A7" s="191" t="s">
        <v>268</v>
      </c>
      <c r="B7" s="409">
        <v>81.697286032999997</v>
      </c>
      <c r="C7" s="192">
        <f t="shared" si="0"/>
        <v>0.8611482638366682</v>
      </c>
      <c r="D7" s="409">
        <v>5.1973519999999995</v>
      </c>
      <c r="E7" s="192">
        <f t="shared" si="1"/>
        <v>5.4783835163632832E-2</v>
      </c>
      <c r="F7" s="409">
        <v>6.3512311749999997</v>
      </c>
      <c r="G7" s="192">
        <f t="shared" si="2"/>
        <v>6.694655312500021E-2</v>
      </c>
      <c r="H7" s="409">
        <v>1.5090090159999996</v>
      </c>
      <c r="I7" s="192">
        <f t="shared" si="3"/>
        <v>1.5906042383309765E-2</v>
      </c>
      <c r="J7" s="409">
        <v>0.1152962439999998</v>
      </c>
      <c r="K7" s="192">
        <f t="shared" si="4"/>
        <v>1.215305491389073E-3</v>
      </c>
      <c r="L7" s="190">
        <f t="shared" ref="L7:L17" si="5">H7+F7+J7+D7+B7</f>
        <v>94.870174467999988</v>
      </c>
      <c r="M7" s="433">
        <v>32.80815083573647</v>
      </c>
      <c r="P7" s="195"/>
      <c r="Q7" s="195"/>
    </row>
    <row r="8" spans="1:17" ht="15" customHeight="1">
      <c r="A8" s="191" t="s">
        <v>269</v>
      </c>
      <c r="B8" s="409">
        <v>79.454892858999997</v>
      </c>
      <c r="C8" s="192">
        <f t="shared" si="0"/>
        <v>0.85884020759688884</v>
      </c>
      <c r="D8" s="409">
        <v>5.3273370000000009</v>
      </c>
      <c r="E8" s="192">
        <f t="shared" si="1"/>
        <v>5.7584008364820694E-2</v>
      </c>
      <c r="F8" s="409">
        <v>6.325115566</v>
      </c>
      <c r="G8" s="192">
        <f t="shared" si="2"/>
        <v>6.8369150977496171E-2</v>
      </c>
      <c r="H8" s="409">
        <v>1.2740124390000001</v>
      </c>
      <c r="I8" s="192">
        <f t="shared" si="3"/>
        <v>1.3770997206345609E-2</v>
      </c>
      <c r="J8" s="409">
        <v>0.13281666600000019</v>
      </c>
      <c r="K8" s="192">
        <f t="shared" si="4"/>
        <v>1.435635854448781E-3</v>
      </c>
      <c r="L8" s="190">
        <f t="shared" si="5"/>
        <v>92.514174529999991</v>
      </c>
      <c r="M8" s="433">
        <v>37.461256025080949</v>
      </c>
      <c r="P8" s="195"/>
      <c r="Q8" s="195"/>
    </row>
    <row r="9" spans="1:17" ht="15" customHeight="1">
      <c r="A9" s="191" t="s">
        <v>270</v>
      </c>
      <c r="B9" s="409">
        <v>73.993703722999996</v>
      </c>
      <c r="C9" s="192">
        <f t="shared" si="0"/>
        <v>0.85843493523375225</v>
      </c>
      <c r="D9" s="409">
        <v>5.3442489999999996</v>
      </c>
      <c r="E9" s="192">
        <f t="shared" si="1"/>
        <v>6.2001086759521401E-2</v>
      </c>
      <c r="F9" s="409">
        <v>5.7825446679999999</v>
      </c>
      <c r="G9" s="192">
        <f t="shared" si="2"/>
        <v>6.7085956071933753E-2</v>
      </c>
      <c r="H9" s="409">
        <v>0.92214681100000018</v>
      </c>
      <c r="I9" s="192">
        <f t="shared" si="3"/>
        <v>1.0698248609641317E-2</v>
      </c>
      <c r="J9" s="409">
        <v>0.15340943700000059</v>
      </c>
      <c r="K9" s="192">
        <f t="shared" si="4"/>
        <v>1.7797733251512739E-3</v>
      </c>
      <c r="L9" s="190">
        <f t="shared" si="5"/>
        <v>86.196053638999999</v>
      </c>
      <c r="M9" s="433">
        <v>42.41867329610232</v>
      </c>
      <c r="P9" s="195"/>
      <c r="Q9" s="195"/>
    </row>
    <row r="10" spans="1:17" ht="15" customHeight="1">
      <c r="A10" s="191" t="s">
        <v>271</v>
      </c>
      <c r="B10" s="409">
        <v>67.354041740999989</v>
      </c>
      <c r="C10" s="192">
        <f t="shared" si="0"/>
        <v>0.85884755656521072</v>
      </c>
      <c r="D10" s="409">
        <v>4.8864049999999999</v>
      </c>
      <c r="E10" s="192">
        <f t="shared" si="1"/>
        <v>6.2307723280745783E-2</v>
      </c>
      <c r="F10" s="409">
        <v>5.3609816099999996</v>
      </c>
      <c r="G10" s="192">
        <f t="shared" si="2"/>
        <v>6.835916357097846E-2</v>
      </c>
      <c r="H10" s="409">
        <v>0.68614528530000007</v>
      </c>
      <c r="I10" s="192">
        <f t="shared" si="3"/>
        <v>8.7492032622880772E-3</v>
      </c>
      <c r="J10" s="409">
        <v>0.13617133000000059</v>
      </c>
      <c r="K10" s="192">
        <f t="shared" si="4"/>
        <v>1.7363533207769624E-3</v>
      </c>
      <c r="L10" s="190">
        <f t="shared" si="5"/>
        <v>78.423744966299992</v>
      </c>
      <c r="M10" s="433">
        <v>40.652734125401281</v>
      </c>
      <c r="P10" s="195"/>
      <c r="Q10" s="195"/>
    </row>
    <row r="11" spans="1:17" ht="15" customHeight="1">
      <c r="A11" s="191" t="s">
        <v>272</v>
      </c>
      <c r="B11" s="409">
        <v>63.275116173000001</v>
      </c>
      <c r="C11" s="192">
        <f t="shared" si="0"/>
        <v>0.86255117383896485</v>
      </c>
      <c r="D11" s="409">
        <v>4.4031019999999996</v>
      </c>
      <c r="E11" s="192">
        <f t="shared" si="1"/>
        <v>6.0022028063115407E-2</v>
      </c>
      <c r="F11" s="409">
        <v>5.18418796</v>
      </c>
      <c r="G11" s="192">
        <f t="shared" si="2"/>
        <v>7.066960411536799E-2</v>
      </c>
      <c r="H11" s="409">
        <v>0.3873130059999999</v>
      </c>
      <c r="I11" s="192">
        <f t="shared" si="3"/>
        <v>5.2797577969671342E-3</v>
      </c>
      <c r="J11" s="409">
        <v>0.10838191300000061</v>
      </c>
      <c r="K11" s="192">
        <f t="shared" si="4"/>
        <v>1.4774361855846559E-3</v>
      </c>
      <c r="L11" s="190">
        <f t="shared" si="5"/>
        <v>73.358101051999995</v>
      </c>
      <c r="M11" s="433">
        <v>46.540353679584484</v>
      </c>
      <c r="P11" s="195"/>
      <c r="Q11" s="195"/>
    </row>
    <row r="12" spans="1:17" ht="15" customHeight="1">
      <c r="A12" s="191" t="s">
        <v>273</v>
      </c>
      <c r="B12" s="409">
        <v>63.213295458999987</v>
      </c>
      <c r="C12" s="192">
        <f t="shared" si="0"/>
        <v>0.85941390844712806</v>
      </c>
      <c r="D12" s="409">
        <v>4.4418920000000002</v>
      </c>
      <c r="E12" s="192">
        <f t="shared" si="1"/>
        <v>6.038957053102862E-2</v>
      </c>
      <c r="F12" s="409">
        <v>5.4545361530000003</v>
      </c>
      <c r="G12" s="192">
        <f t="shared" si="2"/>
        <v>7.4156934865962296E-2</v>
      </c>
      <c r="H12" s="409">
        <v>0.33645836199999984</v>
      </c>
      <c r="I12" s="192">
        <f t="shared" si="3"/>
        <v>4.574306620411606E-3</v>
      </c>
      <c r="J12" s="409">
        <v>0.10777711100000059</v>
      </c>
      <c r="K12" s="192">
        <f t="shared" si="4"/>
        <v>1.4652795354693532E-3</v>
      </c>
      <c r="L12" s="190">
        <f t="shared" si="5"/>
        <v>73.553959084999988</v>
      </c>
      <c r="M12" s="433">
        <v>35.296531012600006</v>
      </c>
      <c r="P12" s="195"/>
      <c r="Q12" s="195"/>
    </row>
    <row r="13" spans="1:17" ht="15" customHeight="1">
      <c r="A13" s="191" t="s">
        <v>274</v>
      </c>
      <c r="B13" s="409">
        <v>67.491327667999997</v>
      </c>
      <c r="C13" s="192">
        <f t="shared" si="0"/>
        <v>0.85487575469728427</v>
      </c>
      <c r="D13" s="409">
        <v>5.0670989999999998</v>
      </c>
      <c r="E13" s="192">
        <f t="shared" si="1"/>
        <v>6.418217319800458E-2</v>
      </c>
      <c r="F13" s="409">
        <v>5.6670161789999991</v>
      </c>
      <c r="G13" s="192">
        <f t="shared" si="2"/>
        <v>7.1780996170880434E-2</v>
      </c>
      <c r="H13" s="409">
        <v>0.60134472199999978</v>
      </c>
      <c r="I13" s="192">
        <f t="shared" si="3"/>
        <v>7.6169048797171523E-3</v>
      </c>
      <c r="J13" s="409">
        <v>0.12191029400000059</v>
      </c>
      <c r="K13" s="192">
        <f t="shared" si="4"/>
        <v>1.5441710541135463E-3</v>
      </c>
      <c r="L13" s="190">
        <f t="shared" si="5"/>
        <v>78.948697862999992</v>
      </c>
      <c r="M13" s="433">
        <v>52.823650528455261</v>
      </c>
      <c r="P13" s="195"/>
      <c r="Q13" s="195"/>
    </row>
    <row r="14" spans="1:17" ht="15" customHeight="1">
      <c r="A14" s="191" t="s">
        <v>275</v>
      </c>
      <c r="B14" s="409">
        <v>70.765122659999989</v>
      </c>
      <c r="C14" s="192">
        <f t="shared" si="0"/>
        <v>0.84439269228803004</v>
      </c>
      <c r="D14" s="409">
        <v>5.8856189999999993</v>
      </c>
      <c r="E14" s="192">
        <f t="shared" si="1"/>
        <v>7.0229139530634185E-2</v>
      </c>
      <c r="F14" s="409">
        <v>6.0877948915633473</v>
      </c>
      <c r="G14" s="192">
        <f t="shared" si="2"/>
        <v>7.2641568690308425E-2</v>
      </c>
      <c r="H14" s="409">
        <v>0.95382784200000004</v>
      </c>
      <c r="I14" s="192">
        <f t="shared" si="3"/>
        <v>1.1381387175082471E-2</v>
      </c>
      <c r="J14" s="409">
        <v>0.11357484100000061</v>
      </c>
      <c r="K14" s="192">
        <f t="shared" si="4"/>
        <v>1.3552123159447861E-3</v>
      </c>
      <c r="L14" s="190">
        <f t="shared" si="5"/>
        <v>83.80593923456334</v>
      </c>
      <c r="M14" s="433">
        <v>44.545334059855023</v>
      </c>
      <c r="P14" s="195"/>
      <c r="Q14" s="195"/>
    </row>
    <row r="15" spans="1:17" ht="15" customHeight="1">
      <c r="A15" s="191" t="s">
        <v>276</v>
      </c>
      <c r="B15" s="409">
        <v>79.128177050999994</v>
      </c>
      <c r="C15" s="192">
        <f t="shared" si="0"/>
        <v>0.83466906516069628</v>
      </c>
      <c r="D15" s="409">
        <v>6.7437929999999993</v>
      </c>
      <c r="E15" s="192">
        <f t="shared" si="1"/>
        <v>7.1135663789137063E-2</v>
      </c>
      <c r="F15" s="409">
        <v>7.8027896065633504</v>
      </c>
      <c r="G15" s="192">
        <f t="shared" si="2"/>
        <v>8.2306295295520429E-2</v>
      </c>
      <c r="H15" s="409">
        <v>1.0059965879999997</v>
      </c>
      <c r="I15" s="192">
        <f t="shared" si="3"/>
        <v>1.0611570529668841E-2</v>
      </c>
      <c r="J15" s="409">
        <v>0.12110038700000061</v>
      </c>
      <c r="K15" s="192">
        <f t="shared" si="4"/>
        <v>1.2774052249774613E-3</v>
      </c>
      <c r="L15" s="190">
        <f t="shared" si="5"/>
        <v>94.801856632563343</v>
      </c>
      <c r="M15" s="434">
        <v>34.318300697879465</v>
      </c>
      <c r="P15" s="195"/>
      <c r="Q15" s="195"/>
    </row>
    <row r="16" spans="1:17" ht="15" customHeight="1">
      <c r="A16" s="191" t="s">
        <v>277</v>
      </c>
      <c r="B16" s="409">
        <v>90.411129688000003</v>
      </c>
      <c r="C16" s="192">
        <f t="shared" si="0"/>
        <v>0.8390940698716961</v>
      </c>
      <c r="D16" s="409">
        <v>7.3920690000000002</v>
      </c>
      <c r="E16" s="192">
        <f t="shared" si="1"/>
        <v>6.8604841941330777E-2</v>
      </c>
      <c r="F16" s="409">
        <v>8.5803975555633478</v>
      </c>
      <c r="G16" s="192">
        <f t="shared" si="2"/>
        <v>7.9633566474177186E-2</v>
      </c>
      <c r="H16" s="409">
        <v>1.2414071019999999</v>
      </c>
      <c r="I16" s="192">
        <f t="shared" si="3"/>
        <v>1.1521339697661843E-2</v>
      </c>
      <c r="J16" s="409">
        <v>0.12349939600000058</v>
      </c>
      <c r="K16" s="192">
        <f t="shared" si="4"/>
        <v>1.1461820151340387E-3</v>
      </c>
      <c r="L16" s="190">
        <f t="shared" si="5"/>
        <v>107.74850274156336</v>
      </c>
      <c r="M16" s="434">
        <v>30.746878705937824</v>
      </c>
      <c r="P16" s="195"/>
      <c r="Q16" s="195"/>
    </row>
    <row r="17" spans="1:17" ht="15" customHeight="1">
      <c r="A17" s="193" t="s">
        <v>278</v>
      </c>
      <c r="B17" s="410">
        <v>107.16080679800001</v>
      </c>
      <c r="C17" s="194">
        <f t="shared" si="0"/>
        <v>0.81872587369541605</v>
      </c>
      <c r="D17" s="410">
        <v>9.0522022289999988</v>
      </c>
      <c r="E17" s="194">
        <f t="shared" si="1"/>
        <v>6.916028723800105E-2</v>
      </c>
      <c r="F17" s="410">
        <v>11.691418494563347</v>
      </c>
      <c r="G17" s="194">
        <f t="shared" si="2"/>
        <v>8.9324325821320438E-2</v>
      </c>
      <c r="H17" s="410">
        <v>2.8528096220000005</v>
      </c>
      <c r="I17" s="194">
        <f>(H17/$L17)</f>
        <v>2.1795926328376913E-2</v>
      </c>
      <c r="J17" s="410">
        <v>0.13004789400000061</v>
      </c>
      <c r="K17" s="194">
        <f t="shared" si="4"/>
        <v>9.9358691688561005E-4</v>
      </c>
      <c r="L17" s="190">
        <f t="shared" si="5"/>
        <v>130.88728503756334</v>
      </c>
      <c r="M17" s="434">
        <v>20.360551227229827</v>
      </c>
      <c r="P17" s="195"/>
      <c r="Q17" s="195"/>
    </row>
    <row r="18" spans="1:17" ht="18" customHeight="1" thickBot="1">
      <c r="A18" s="356" t="s">
        <v>53</v>
      </c>
      <c r="B18" s="357">
        <f>B17</f>
        <v>107.16080679800001</v>
      </c>
      <c r="C18" s="358">
        <f>(B18/$L18)</f>
        <v>0.81872587369541605</v>
      </c>
      <c r="D18" s="357">
        <f>D17</f>
        <v>9.0522022289999988</v>
      </c>
      <c r="E18" s="358">
        <f>(D18/$L18)</f>
        <v>6.916028723800105E-2</v>
      </c>
      <c r="F18" s="357">
        <f>F17</f>
        <v>11.691418494563347</v>
      </c>
      <c r="G18" s="358">
        <f>(F18/$L18)</f>
        <v>8.9324325821320438E-2</v>
      </c>
      <c r="H18" s="357">
        <f>H17</f>
        <v>2.8528096220000005</v>
      </c>
      <c r="I18" s="358">
        <f>(H18/$L18)</f>
        <v>2.1795926328376913E-2</v>
      </c>
      <c r="J18" s="357">
        <f>J17</f>
        <v>0.13004789400000061</v>
      </c>
      <c r="K18" s="358">
        <f>(J18/$L18)</f>
        <v>9.9358691688561005E-4</v>
      </c>
      <c r="L18" s="357">
        <f>L17</f>
        <v>130.88728503756334</v>
      </c>
      <c r="M18" s="437">
        <v>20.360551227229827</v>
      </c>
    </row>
    <row r="19" spans="1:17" ht="14.25" thickTop="1">
      <c r="M19" s="435"/>
    </row>
    <row r="30" spans="1:17">
      <c r="F30" s="436"/>
    </row>
  </sheetData>
  <mergeCells count="8">
    <mergeCell ref="A1:M1"/>
    <mergeCell ref="A3:A4"/>
    <mergeCell ref="B3:C3"/>
    <mergeCell ref="D3:E3"/>
    <mergeCell ref="F3:G3"/>
    <mergeCell ref="H3:I3"/>
    <mergeCell ref="J3:K3"/>
    <mergeCell ref="L3:M3"/>
  </mergeCells>
  <printOptions horizontalCentered="1"/>
  <pageMargins left="0.27559055118110237" right="0.27559055118110237" top="0.35433070866141736" bottom="0.31496062992125984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K46"/>
  <sheetViews>
    <sheetView topLeftCell="A19" zoomScaleNormal="100" workbookViewId="0">
      <selection activeCell="L4" sqref="L4"/>
    </sheetView>
  </sheetViews>
  <sheetFormatPr defaultColWidth="10.28515625" defaultRowHeight="12.75"/>
  <cols>
    <col min="1" max="1" width="8.7109375" style="119" customWidth="1"/>
    <col min="2" max="2" width="9.28515625" style="115" customWidth="1"/>
    <col min="3" max="4" width="9.28515625" style="119" customWidth="1"/>
    <col min="5" max="5" width="9.28515625" style="115" customWidth="1"/>
    <col min="6" max="9" width="9.28515625" style="119" customWidth="1"/>
    <col min="10" max="10" width="10.140625" style="119" customWidth="1"/>
    <col min="11" max="11" width="6.85546875" style="119" customWidth="1"/>
    <col min="12" max="12" width="14.85546875" style="119" customWidth="1"/>
    <col min="13" max="16384" width="10.28515625" style="119"/>
  </cols>
  <sheetData>
    <row r="1" spans="1:11" ht="20.25" customHeight="1">
      <c r="A1" s="513" t="s">
        <v>283</v>
      </c>
      <c r="B1" s="514"/>
      <c r="C1" s="514"/>
      <c r="D1" s="514"/>
      <c r="E1" s="514"/>
      <c r="F1" s="514"/>
      <c r="G1" s="514"/>
      <c r="H1" s="514"/>
      <c r="I1" s="514"/>
      <c r="J1" s="515"/>
    </row>
    <row r="2" spans="1:11" ht="18.75" customHeight="1">
      <c r="A2" s="516" t="s">
        <v>194</v>
      </c>
      <c r="B2" s="517"/>
      <c r="C2" s="517"/>
      <c r="D2" s="517"/>
      <c r="E2" s="517"/>
      <c r="F2" s="517"/>
      <c r="G2" s="517"/>
      <c r="H2" s="517"/>
      <c r="I2" s="517"/>
      <c r="J2" s="518"/>
    </row>
    <row r="3" spans="1:11" s="131" customFormat="1" ht="15.75" customHeight="1">
      <c r="A3" s="519" t="s">
        <v>0</v>
      </c>
      <c r="B3" s="508" t="s">
        <v>36</v>
      </c>
      <c r="C3" s="508"/>
      <c r="D3" s="508"/>
      <c r="E3" s="511" t="s">
        <v>37</v>
      </c>
      <c r="F3" s="509"/>
      <c r="G3" s="512"/>
      <c r="H3" s="511" t="s">
        <v>54</v>
      </c>
      <c r="I3" s="509"/>
      <c r="J3" s="510"/>
    </row>
    <row r="4" spans="1:11" s="131" customFormat="1" ht="15.75" customHeight="1">
      <c r="A4" s="520"/>
      <c r="B4" s="248" t="s">
        <v>6</v>
      </c>
      <c r="C4" s="247" t="s">
        <v>112</v>
      </c>
      <c r="D4" s="247" t="s">
        <v>111</v>
      </c>
      <c r="E4" s="248" t="s">
        <v>6</v>
      </c>
      <c r="F4" s="247" t="s">
        <v>112</v>
      </c>
      <c r="G4" s="247" t="s">
        <v>111</v>
      </c>
      <c r="H4" s="265" t="s">
        <v>6</v>
      </c>
      <c r="I4" s="249" t="s">
        <v>112</v>
      </c>
      <c r="J4" s="250" t="s">
        <v>111</v>
      </c>
    </row>
    <row r="5" spans="1:11" s="129" customFormat="1" ht="16.5" customHeight="1">
      <c r="A5" s="221" t="s">
        <v>63</v>
      </c>
      <c r="B5" s="219" t="s">
        <v>64</v>
      </c>
      <c r="C5" s="220" t="s">
        <v>65</v>
      </c>
      <c r="D5" s="220" t="s">
        <v>66</v>
      </c>
      <c r="E5" s="219" t="s">
        <v>67</v>
      </c>
      <c r="F5" s="220" t="s">
        <v>68</v>
      </c>
      <c r="G5" s="220" t="s">
        <v>69</v>
      </c>
      <c r="H5" s="266" t="s">
        <v>70</v>
      </c>
      <c r="I5" s="220" t="s">
        <v>71</v>
      </c>
      <c r="J5" s="218" t="s">
        <v>72</v>
      </c>
    </row>
    <row r="6" spans="1:11" s="137" customFormat="1" ht="18" customHeight="1">
      <c r="A6" s="134" t="s">
        <v>142</v>
      </c>
      <c r="B6" s="135">
        <v>0.215</v>
      </c>
      <c r="C6" s="305">
        <v>3.6201990267557965E-3</v>
      </c>
      <c r="D6" s="306">
        <v>27.218934911242595</v>
      </c>
      <c r="E6" s="307">
        <v>11.576000000000001</v>
      </c>
      <c r="F6" s="305">
        <v>0.19491825085453537</v>
      </c>
      <c r="G6" s="306">
        <v>61.09101029780129</v>
      </c>
      <c r="H6" s="307">
        <v>1.2999999999999999E-2</v>
      </c>
      <c r="I6" s="305">
        <v>2.1889575510616446E-4</v>
      </c>
      <c r="J6" s="308">
        <v>0</v>
      </c>
      <c r="K6" s="136"/>
    </row>
    <row r="7" spans="1:11" s="137" customFormat="1" ht="18" customHeight="1">
      <c r="A7" s="134" t="s">
        <v>145</v>
      </c>
      <c r="B7" s="135">
        <v>0.35899999999999999</v>
      </c>
      <c r="C7" s="305">
        <v>5.4925720230718632E-3</v>
      </c>
      <c r="D7" s="306">
        <v>66.976744186046503</v>
      </c>
      <c r="E7" s="307">
        <v>9.4440000000000008</v>
      </c>
      <c r="F7" s="305">
        <v>0.14448983338688212</v>
      </c>
      <c r="G7" s="306">
        <v>-18.417415342087072</v>
      </c>
      <c r="H7" s="135">
        <v>1.2999999999999999E-2</v>
      </c>
      <c r="I7" s="305">
        <v>1.9889536573797833E-4</v>
      </c>
      <c r="J7" s="308">
        <v>0</v>
      </c>
      <c r="K7" s="136"/>
    </row>
    <row r="8" spans="1:11" s="137" customFormat="1" ht="18" customHeight="1">
      <c r="A8" s="134" t="s">
        <v>150</v>
      </c>
      <c r="B8" s="135">
        <v>0.183</v>
      </c>
      <c r="C8" s="305">
        <v>2.3800543640832886E-3</v>
      </c>
      <c r="D8" s="306">
        <v>-49.025069637883007</v>
      </c>
      <c r="E8" s="307">
        <v>12.147</v>
      </c>
      <c r="F8" s="305">
        <v>0.15798098557661042</v>
      </c>
      <c r="G8" s="306">
        <v>28.621346886912317</v>
      </c>
      <c r="H8" s="135">
        <v>1.2E-2</v>
      </c>
      <c r="I8" s="305">
        <v>1.5606913862841238E-4</v>
      </c>
      <c r="J8" s="308">
        <v>-7.6923076923076863</v>
      </c>
      <c r="K8" s="136"/>
    </row>
    <row r="9" spans="1:11" s="137" customFormat="1" ht="18" customHeight="1">
      <c r="A9" s="134" t="s">
        <v>156</v>
      </c>
      <c r="B9" s="135">
        <v>6.9000000000000006E-2</v>
      </c>
      <c r="C9" s="305">
        <v>1.1122573989296538E-3</v>
      </c>
      <c r="D9" s="306">
        <v>-62.295081967213108</v>
      </c>
      <c r="E9" s="307">
        <v>7.359</v>
      </c>
      <c r="F9" s="305">
        <v>0.11862466954671481</v>
      </c>
      <c r="G9" s="306">
        <v>-39.417140034576441</v>
      </c>
      <c r="H9" s="135">
        <v>5.0000000000000001E-3</v>
      </c>
      <c r="I9" s="305">
        <v>8.0598362241279253E-5</v>
      </c>
      <c r="J9" s="308">
        <v>-58.333333333333336</v>
      </c>
      <c r="K9" s="136"/>
    </row>
    <row r="10" spans="1:11" s="137" customFormat="1" ht="18" customHeight="1">
      <c r="A10" s="134" t="s">
        <v>159</v>
      </c>
      <c r="B10" s="135">
        <v>0.1</v>
      </c>
      <c r="C10" s="305">
        <v>1.734906315058987E-3</v>
      </c>
      <c r="D10" s="306">
        <v>44.927536231884055</v>
      </c>
      <c r="E10" s="307">
        <v>8.4239999999999995</v>
      </c>
      <c r="F10" s="305">
        <v>0.14614850798056903</v>
      </c>
      <c r="G10" s="306">
        <v>14.472075010191594</v>
      </c>
      <c r="H10" s="135">
        <v>3.0000000000000001E-3</v>
      </c>
      <c r="I10" s="305">
        <v>5.2047189451769605E-5</v>
      </c>
      <c r="J10" s="308">
        <v>-40</v>
      </c>
      <c r="K10" s="136"/>
    </row>
    <row r="11" spans="1:11" s="137" customFormat="1" ht="18" customHeight="1">
      <c r="A11" s="134" t="s">
        <v>165</v>
      </c>
      <c r="B11" s="135">
        <v>5.3999999999999999E-2</v>
      </c>
      <c r="C11" s="305">
        <v>6.6312997347480103E-4</v>
      </c>
      <c r="D11" s="306">
        <v>-46</v>
      </c>
      <c r="E11" s="307">
        <v>18.263999999999999</v>
      </c>
      <c r="F11" s="305">
        <v>0.22428529325081048</v>
      </c>
      <c r="G11" s="306">
        <v>116.80911680911682</v>
      </c>
      <c r="H11" s="135">
        <v>7.0000000000000001E-3</v>
      </c>
      <c r="I11" s="305">
        <v>8.5961292857844582E-5</v>
      </c>
      <c r="J11" s="308">
        <v>133.33333333333334</v>
      </c>
      <c r="K11" s="136"/>
    </row>
    <row r="12" spans="1:11" s="137" customFormat="1" ht="18" customHeight="1">
      <c r="A12" s="134" t="s">
        <v>173</v>
      </c>
      <c r="B12" s="135">
        <v>0</v>
      </c>
      <c r="C12" s="305">
        <v>0</v>
      </c>
      <c r="D12" s="306">
        <v>-100.00000000000001</v>
      </c>
      <c r="E12" s="307">
        <v>29.722999999999999</v>
      </c>
      <c r="F12" s="305">
        <v>0.27253805244819362</v>
      </c>
      <c r="G12" s="306">
        <v>62.740911081909765</v>
      </c>
      <c r="H12" s="135">
        <v>8.9999999999999993E-3</v>
      </c>
      <c r="I12" s="305">
        <v>8.2523381624793679E-5</v>
      </c>
      <c r="J12" s="308">
        <v>28.571428571428562</v>
      </c>
      <c r="K12" s="136"/>
    </row>
    <row r="13" spans="1:11" s="137" customFormat="1" ht="18" customHeight="1">
      <c r="A13" s="134" t="s">
        <v>195</v>
      </c>
      <c r="B13" s="135">
        <v>2.7643000000000001E-2</v>
      </c>
      <c r="C13" s="305">
        <v>4.0119640255704958E-4</v>
      </c>
      <c r="D13" s="306">
        <v>100</v>
      </c>
      <c r="E13" s="307">
        <v>16.890457216000005</v>
      </c>
      <c r="F13" s="305">
        <v>0.24513948097539923</v>
      </c>
      <c r="G13" s="306">
        <v>-43.1737805201359</v>
      </c>
      <c r="H13" s="135">
        <v>7.4799999999999997E-4</v>
      </c>
      <c r="I13" s="305">
        <v>1.0856090479060632E-5</v>
      </c>
      <c r="J13" s="308">
        <v>-91.688888888888883</v>
      </c>
      <c r="K13" s="136"/>
    </row>
    <row r="14" spans="1:11" s="137" customFormat="1" ht="18" customHeight="1">
      <c r="A14" s="412" t="s">
        <v>204</v>
      </c>
      <c r="B14" s="413">
        <v>4.5999999999999999E-2</v>
      </c>
      <c r="C14" s="414">
        <v>5.4492039423805903E-4</v>
      </c>
      <c r="D14" s="415">
        <v>66.407408747241604</v>
      </c>
      <c r="E14" s="416">
        <v>25.056000000000001</v>
      </c>
      <c r="F14" s="414">
        <v>0.29681576952236538</v>
      </c>
      <c r="G14" s="415">
        <v>48.344119283313034</v>
      </c>
      <c r="H14" s="413">
        <v>0</v>
      </c>
      <c r="I14" s="414">
        <v>0</v>
      </c>
      <c r="J14" s="417">
        <v>-100</v>
      </c>
      <c r="K14" s="136"/>
    </row>
    <row r="15" spans="1:11" s="137" customFormat="1" ht="18" customHeight="1">
      <c r="A15" s="412" t="s">
        <v>285</v>
      </c>
      <c r="B15" s="413">
        <v>7.9000000000000001E-2</v>
      </c>
      <c r="C15" s="414">
        <v>7.2646350210582458E-4</v>
      </c>
      <c r="D15" s="444">
        <v>71.739130434782609</v>
      </c>
      <c r="E15" s="111">
        <v>33.353999999999999</v>
      </c>
      <c r="F15" s="411">
        <v>0.30671472973718572</v>
      </c>
      <c r="G15" s="443">
        <v>33.117816091954012</v>
      </c>
      <c r="H15" s="111">
        <v>5.0000000000000001E-3</v>
      </c>
      <c r="I15" s="411">
        <v>4.5978702664925607E-5</v>
      </c>
      <c r="J15" s="442">
        <v>0</v>
      </c>
      <c r="K15" s="136"/>
    </row>
    <row r="16" spans="1:11" s="137" customFormat="1" ht="18" customHeight="1">
      <c r="A16" s="438" t="s">
        <v>300</v>
      </c>
      <c r="B16" s="446">
        <v>1.6241999999999999E-2</v>
      </c>
      <c r="C16" s="440">
        <v>1.2409150358141133E-4</v>
      </c>
      <c r="D16" s="441">
        <v>-79.440506329113944</v>
      </c>
      <c r="E16" s="439">
        <v>30.60785285</v>
      </c>
      <c r="F16" s="440">
        <v>0.23384893988148539</v>
      </c>
      <c r="G16" s="441">
        <v>-8.2333367811956553</v>
      </c>
      <c r="H16" s="446">
        <v>1.2725E-2</v>
      </c>
      <c r="I16" s="440">
        <v>9.7221055477986649E-5</v>
      </c>
      <c r="J16" s="445">
        <v>0</v>
      </c>
      <c r="K16" s="136"/>
    </row>
    <row r="17" spans="1:11" s="131" customFormat="1" ht="14.25" customHeight="1">
      <c r="A17" s="132"/>
      <c r="B17" s="111"/>
      <c r="E17" s="111"/>
      <c r="J17" s="133"/>
    </row>
    <row r="18" spans="1:11" s="131" customFormat="1" ht="15" customHeight="1">
      <c r="A18" s="506" t="s">
        <v>0</v>
      </c>
      <c r="B18" s="508" t="s">
        <v>38</v>
      </c>
      <c r="C18" s="508"/>
      <c r="D18" s="508"/>
      <c r="E18" s="508" t="s">
        <v>55</v>
      </c>
      <c r="F18" s="508"/>
      <c r="G18" s="508"/>
      <c r="H18" s="509" t="s">
        <v>39</v>
      </c>
      <c r="I18" s="509"/>
      <c r="J18" s="510"/>
    </row>
    <row r="19" spans="1:11" s="131" customFormat="1" ht="15" customHeight="1">
      <c r="A19" s="507"/>
      <c r="B19" s="248" t="s">
        <v>6</v>
      </c>
      <c r="C19" s="247" t="s">
        <v>112</v>
      </c>
      <c r="D19" s="247" t="s">
        <v>111</v>
      </c>
      <c r="E19" s="248" t="s">
        <v>6</v>
      </c>
      <c r="F19" s="247" t="s">
        <v>112</v>
      </c>
      <c r="G19" s="247" t="s">
        <v>111</v>
      </c>
      <c r="H19" s="249" t="s">
        <v>6</v>
      </c>
      <c r="I19" s="249" t="s">
        <v>112</v>
      </c>
      <c r="J19" s="250" t="s">
        <v>111</v>
      </c>
    </row>
    <row r="20" spans="1:11" s="129" customFormat="1" ht="16.5" customHeight="1">
      <c r="A20" s="221" t="s">
        <v>73</v>
      </c>
      <c r="B20" s="219" t="s">
        <v>74</v>
      </c>
      <c r="C20" s="220" t="s">
        <v>75</v>
      </c>
      <c r="D20" s="220" t="s">
        <v>76</v>
      </c>
      <c r="E20" s="219" t="s">
        <v>77</v>
      </c>
      <c r="F20" s="220" t="s">
        <v>88</v>
      </c>
      <c r="G20" s="220" t="s">
        <v>89</v>
      </c>
      <c r="H20" s="220" t="s">
        <v>90</v>
      </c>
      <c r="I20" s="220" t="s">
        <v>91</v>
      </c>
      <c r="J20" s="218" t="s">
        <v>92</v>
      </c>
    </row>
    <row r="21" spans="1:11" s="131" customFormat="1" ht="18" customHeight="1">
      <c r="A21" s="134" t="s">
        <v>142</v>
      </c>
      <c r="B21" s="135">
        <v>15.544</v>
      </c>
      <c r="C21" s="305">
        <v>0.26173197056694003</v>
      </c>
      <c r="D21" s="306">
        <v>11.131765210552659</v>
      </c>
      <c r="E21" s="135">
        <v>4.1109999999999998</v>
      </c>
      <c r="F21" s="305">
        <v>6.9221573018572458E-2</v>
      </c>
      <c r="G21" s="306">
        <v>-28.578874218207098</v>
      </c>
      <c r="H21" s="135">
        <v>5.37</v>
      </c>
      <c r="I21" s="305">
        <v>9.0420784993854086E-2</v>
      </c>
      <c r="J21" s="308">
        <v>-5.2910052910053027</v>
      </c>
    </row>
    <row r="22" spans="1:11" s="137" customFormat="1" ht="18" customHeight="1">
      <c r="A22" s="134" t="s">
        <v>145</v>
      </c>
      <c r="B22" s="135">
        <v>18.355</v>
      </c>
      <c r="C22" s="305">
        <v>0.28082495677850711</v>
      </c>
      <c r="D22" s="306">
        <v>18.084148224395268</v>
      </c>
      <c r="E22" s="135">
        <v>6.8540000000000001</v>
      </c>
      <c r="F22" s="305">
        <v>0.1048637566744695</v>
      </c>
      <c r="G22" s="306">
        <v>66.723424957431291</v>
      </c>
      <c r="H22" s="135">
        <v>7.17</v>
      </c>
      <c r="I22" s="305">
        <v>0.1096984440262542</v>
      </c>
      <c r="J22" s="308">
        <v>33.519553072625691</v>
      </c>
      <c r="K22" s="136"/>
    </row>
    <row r="23" spans="1:11" s="131" customFormat="1" ht="18" customHeight="1">
      <c r="A23" s="134" t="s">
        <v>150</v>
      </c>
      <c r="B23" s="135">
        <v>24.001999999999999</v>
      </c>
      <c r="C23" s="305">
        <v>0.31216428877992947</v>
      </c>
      <c r="D23" s="306">
        <v>30.765459002996447</v>
      </c>
      <c r="E23" s="135">
        <v>8.609</v>
      </c>
      <c r="F23" s="305">
        <v>0.11196660120433351</v>
      </c>
      <c r="G23" s="306">
        <v>25.605485847680185</v>
      </c>
      <c r="H23" s="135">
        <v>12.771000000000001</v>
      </c>
      <c r="I23" s="305">
        <v>0.16609658078528788</v>
      </c>
      <c r="J23" s="308">
        <v>78.117154811715494</v>
      </c>
    </row>
    <row r="24" spans="1:11" s="131" customFormat="1" ht="18" customHeight="1">
      <c r="A24" s="134" t="s">
        <v>156</v>
      </c>
      <c r="B24" s="135">
        <v>20.645</v>
      </c>
      <c r="C24" s="305">
        <v>0.33279063769424205</v>
      </c>
      <c r="D24" s="306">
        <v>-13.98633447212732</v>
      </c>
      <c r="E24" s="135">
        <v>2.8460000000000001</v>
      </c>
      <c r="F24" s="305">
        <v>4.5876587787736151E-2</v>
      </c>
      <c r="G24" s="306">
        <v>-66.941572772679748</v>
      </c>
      <c r="H24" s="135">
        <v>10.917</v>
      </c>
      <c r="I24" s="305">
        <v>0.17597846411760912</v>
      </c>
      <c r="J24" s="308">
        <v>-14.517265680056385</v>
      </c>
    </row>
    <row r="25" spans="1:11" s="131" customFormat="1" ht="18" customHeight="1">
      <c r="A25" s="134" t="s">
        <v>159</v>
      </c>
      <c r="B25" s="135">
        <v>19.286000000000001</v>
      </c>
      <c r="C25" s="305">
        <v>0.33459403192227621</v>
      </c>
      <c r="D25" s="306">
        <v>-6.5827076774037208</v>
      </c>
      <c r="E25" s="135">
        <v>4.1870000000000003</v>
      </c>
      <c r="F25" s="305">
        <v>7.2640527411519787E-2</v>
      </c>
      <c r="G25" s="306">
        <v>47.118763176387922</v>
      </c>
      <c r="H25" s="135">
        <v>8.9390000000000001</v>
      </c>
      <c r="I25" s="305">
        <v>0.15508327550312284</v>
      </c>
      <c r="J25" s="308">
        <v>-18.118530731886047</v>
      </c>
    </row>
    <row r="26" spans="1:11" s="131" customFormat="1" ht="18" customHeight="1">
      <c r="A26" s="134" t="s">
        <v>165</v>
      </c>
      <c r="B26" s="135">
        <v>17.959</v>
      </c>
      <c r="C26" s="305">
        <v>0.22053983691914725</v>
      </c>
      <c r="D26" s="306">
        <v>-6.8806388053510394</v>
      </c>
      <c r="E26" s="135">
        <v>4.0780000000000003</v>
      </c>
      <c r="F26" s="305">
        <v>5.0078593182041463E-2</v>
      </c>
      <c r="G26" s="306">
        <v>-2.6032959159302598</v>
      </c>
      <c r="H26" s="135">
        <v>13.673</v>
      </c>
      <c r="I26" s="305">
        <v>0.16790696532075841</v>
      </c>
      <c r="J26" s="308">
        <v>52.958943953462352</v>
      </c>
    </row>
    <row r="27" spans="1:11" s="131" customFormat="1" ht="18" customHeight="1">
      <c r="A27" s="134" t="s">
        <v>173</v>
      </c>
      <c r="B27" s="135">
        <v>19.32</v>
      </c>
      <c r="C27" s="305">
        <v>0.17715019255455713</v>
      </c>
      <c r="D27" s="306">
        <v>7.5783729606325565</v>
      </c>
      <c r="E27" s="135">
        <v>6.7960000000000003</v>
      </c>
      <c r="F27" s="305">
        <v>6.2314322391344212E-2</v>
      </c>
      <c r="G27" s="306">
        <v>66.650318783717509</v>
      </c>
      <c r="H27" s="135">
        <v>14.532999999999999</v>
      </c>
      <c r="I27" s="305">
        <v>0.13325692279479184</v>
      </c>
      <c r="J27" s="308">
        <v>6.2897681562202843</v>
      </c>
    </row>
    <row r="28" spans="1:11" s="131" customFormat="1" ht="18" customHeight="1">
      <c r="A28" s="134" t="s">
        <v>195</v>
      </c>
      <c r="B28" s="135">
        <v>10.799465259999998</v>
      </c>
      <c r="C28" s="305">
        <v>0.15673793046528348</v>
      </c>
      <c r="D28" s="306">
        <v>-44.102146687370613</v>
      </c>
      <c r="E28" s="135">
        <v>6.7076529999999996</v>
      </c>
      <c r="F28" s="305">
        <v>9.7351454371848237E-2</v>
      </c>
      <c r="G28" s="306">
        <v>-1.2999852854620455</v>
      </c>
      <c r="H28" s="135">
        <v>8.3115064799999985</v>
      </c>
      <c r="I28" s="305">
        <v>0.12062896572751168</v>
      </c>
      <c r="J28" s="308">
        <v>-42.80942351888806</v>
      </c>
    </row>
    <row r="29" spans="1:11" s="131" customFormat="1" ht="18" customHeight="1">
      <c r="A29" s="412" t="s">
        <v>204</v>
      </c>
      <c r="B29" s="413">
        <v>16.59</v>
      </c>
      <c r="C29" s="414">
        <v>0.19652672479150868</v>
      </c>
      <c r="D29" s="415">
        <v>53.618717228967711</v>
      </c>
      <c r="E29" s="413">
        <v>5.7460000000000004</v>
      </c>
      <c r="F29" s="414">
        <v>6.8067664897649732E-2</v>
      </c>
      <c r="G29" s="415">
        <v>-14.336653968235971</v>
      </c>
      <c r="H29" s="413">
        <v>10.608000000000001</v>
      </c>
      <c r="I29" s="414">
        <v>0.12566338134950719</v>
      </c>
      <c r="J29" s="417">
        <v>27.630292120039378</v>
      </c>
    </row>
    <row r="30" spans="1:11" s="131" customFormat="1" ht="18" customHeight="1">
      <c r="A30" s="412" t="s">
        <v>285</v>
      </c>
      <c r="B30" s="413">
        <v>25.45</v>
      </c>
      <c r="C30" s="414">
        <v>0.23403159656447134</v>
      </c>
      <c r="D30" s="415">
        <v>53.405666063893911</v>
      </c>
      <c r="E30" s="413">
        <v>5.9649999999999999</v>
      </c>
      <c r="F30" s="414">
        <v>5.4852592279256249E-2</v>
      </c>
      <c r="G30" s="415">
        <v>3.8113470240166967</v>
      </c>
      <c r="H30" s="413">
        <v>9.2910000000000004</v>
      </c>
      <c r="I30" s="414">
        <v>8.5437625291964775E-2</v>
      </c>
      <c r="J30" s="417">
        <v>-12.415158371040725</v>
      </c>
    </row>
    <row r="31" spans="1:11" s="131" customFormat="1" ht="18" customHeight="1">
      <c r="A31" s="438" t="s">
        <v>300</v>
      </c>
      <c r="B31" s="446">
        <v>29.508690315563349</v>
      </c>
      <c r="C31" s="440">
        <v>0.22545116056991055</v>
      </c>
      <c r="D31" s="441">
        <v>15.947702615180159</v>
      </c>
      <c r="E31" s="446">
        <v>7.6224425840000007</v>
      </c>
      <c r="F31" s="440">
        <v>5.8236692600143962E-2</v>
      </c>
      <c r="G31" s="441">
        <v>27.786128818105631</v>
      </c>
      <c r="H31" s="446">
        <v>9.7287808289999997</v>
      </c>
      <c r="I31" s="440">
        <v>7.4329457030206825E-2</v>
      </c>
      <c r="J31" s="445">
        <v>4.7118806264126505</v>
      </c>
    </row>
    <row r="32" spans="1:11" s="131" customFormat="1" ht="15" customHeight="1">
      <c r="A32" s="132"/>
      <c r="B32" s="111"/>
      <c r="E32" s="111"/>
      <c r="J32" s="133"/>
    </row>
    <row r="33" spans="1:11" s="131" customFormat="1" ht="18" customHeight="1">
      <c r="A33" s="506" t="s">
        <v>0</v>
      </c>
      <c r="B33" s="508" t="s">
        <v>137</v>
      </c>
      <c r="C33" s="508"/>
      <c r="D33" s="508"/>
      <c r="E33" s="511" t="s">
        <v>144</v>
      </c>
      <c r="F33" s="509"/>
      <c r="G33" s="512"/>
      <c r="H33" s="509" t="s">
        <v>56</v>
      </c>
      <c r="I33" s="509"/>
      <c r="J33" s="510"/>
    </row>
    <row r="34" spans="1:11" s="131" customFormat="1" ht="15" customHeight="1">
      <c r="A34" s="507"/>
      <c r="B34" s="248" t="s">
        <v>6</v>
      </c>
      <c r="C34" s="247" t="s">
        <v>112</v>
      </c>
      <c r="D34" s="247" t="s">
        <v>111</v>
      </c>
      <c r="E34" s="248" t="s">
        <v>6</v>
      </c>
      <c r="F34" s="247" t="s">
        <v>112</v>
      </c>
      <c r="G34" s="247" t="s">
        <v>111</v>
      </c>
      <c r="H34" s="265" t="s">
        <v>6</v>
      </c>
      <c r="I34" s="249" t="s">
        <v>112</v>
      </c>
      <c r="J34" s="250" t="s">
        <v>111</v>
      </c>
    </row>
    <row r="35" spans="1:11" s="129" customFormat="1" ht="16.5" customHeight="1">
      <c r="A35" s="221" t="s">
        <v>93</v>
      </c>
      <c r="B35" s="219" t="s">
        <v>94</v>
      </c>
      <c r="C35" s="220" t="s">
        <v>95</v>
      </c>
      <c r="D35" s="220" t="s">
        <v>96</v>
      </c>
      <c r="E35" s="222" t="s">
        <v>97</v>
      </c>
      <c r="F35" s="223" t="s">
        <v>98</v>
      </c>
      <c r="G35" s="224" t="s">
        <v>99</v>
      </c>
      <c r="H35" s="225" t="s">
        <v>100</v>
      </c>
      <c r="I35" s="223" t="s">
        <v>101</v>
      </c>
      <c r="J35" s="226" t="s">
        <v>102</v>
      </c>
    </row>
    <row r="36" spans="1:11" s="131" customFormat="1" ht="18" customHeight="1">
      <c r="A36" s="134" t="s">
        <v>142</v>
      </c>
      <c r="B36" s="135">
        <v>12.538</v>
      </c>
      <c r="C36" s="305">
        <v>0.21111653673239153</v>
      </c>
      <c r="D36" s="306">
        <v>-12.278737843699705</v>
      </c>
      <c r="E36" s="135">
        <v>5.3479999999999999</v>
      </c>
      <c r="F36" s="305">
        <v>9.0050346023674427E-2</v>
      </c>
      <c r="G36" s="306">
        <v>-3.6049026676279774</v>
      </c>
      <c r="H36" s="135">
        <v>2.484</v>
      </c>
      <c r="I36" s="305">
        <v>4.1825927360285578E-2</v>
      </c>
      <c r="J36" s="308">
        <v>94.976452119309258</v>
      </c>
    </row>
    <row r="37" spans="1:11" s="137" customFormat="1" ht="18" customHeight="1">
      <c r="A37" s="134" t="s">
        <v>145</v>
      </c>
      <c r="B37" s="135">
        <v>10.33</v>
      </c>
      <c r="C37" s="305">
        <v>0.15804531754410125</v>
      </c>
      <c r="D37" s="306">
        <v>-17.610464188865848</v>
      </c>
      <c r="E37" s="135">
        <v>7.0250000000000004</v>
      </c>
      <c r="F37" s="305">
        <v>0.10747999571609984</v>
      </c>
      <c r="G37" s="306">
        <v>31.357516828721028</v>
      </c>
      <c r="H37" s="135">
        <v>3.57</v>
      </c>
      <c r="I37" s="305">
        <v>5.4619727360352512E-2</v>
      </c>
      <c r="J37" s="308">
        <v>43.719806763285014</v>
      </c>
      <c r="K37" s="136"/>
    </row>
    <row r="38" spans="1:11" s="131" customFormat="1" ht="18" customHeight="1">
      <c r="A38" s="134" t="s">
        <v>150</v>
      </c>
      <c r="B38" s="135">
        <v>6.3929999999999998</v>
      </c>
      <c r="C38" s="305">
        <v>8.3145833604286679E-2</v>
      </c>
      <c r="D38" s="306">
        <v>-38.112294288480157</v>
      </c>
      <c r="E38" s="135">
        <v>7.4809999999999999</v>
      </c>
      <c r="F38" s="305">
        <v>9.7296102173262747E-2</v>
      </c>
      <c r="G38" s="306">
        <v>6.4911032028469675</v>
      </c>
      <c r="H38" s="135">
        <v>2.6840000000000002</v>
      </c>
      <c r="I38" s="305">
        <v>3.4907464006554902E-2</v>
      </c>
      <c r="J38" s="308">
        <v>-24.817927170868337</v>
      </c>
    </row>
    <row r="39" spans="1:11" s="131" customFormat="1" ht="18" customHeight="1">
      <c r="A39" s="134" t="s">
        <v>156</v>
      </c>
      <c r="B39" s="135">
        <v>11.178000000000001</v>
      </c>
      <c r="C39" s="305">
        <v>0.18018569862660391</v>
      </c>
      <c r="D39" s="306">
        <v>74.847489441576741</v>
      </c>
      <c r="E39" s="135">
        <v>4.9210000000000003</v>
      </c>
      <c r="F39" s="305">
        <v>7.9324908117867049E-2</v>
      </c>
      <c r="G39" s="306">
        <v>-34.220024060954415</v>
      </c>
      <c r="H39" s="135">
        <v>2.3889999999999998</v>
      </c>
      <c r="I39" s="305">
        <v>3.8509897478883226E-2</v>
      </c>
      <c r="J39" s="308">
        <v>-10.991058122205676</v>
      </c>
    </row>
    <row r="40" spans="1:11" s="131" customFormat="1" ht="18" customHeight="1">
      <c r="A40" s="134" t="s">
        <v>159</v>
      </c>
      <c r="B40" s="135">
        <v>12.906000000000001</v>
      </c>
      <c r="C40" s="305">
        <v>0.22390700902151284</v>
      </c>
      <c r="D40" s="306">
        <v>15.45893719806763</v>
      </c>
      <c r="E40" s="135">
        <v>1.611</v>
      </c>
      <c r="F40" s="305">
        <v>2.7949340735600278E-2</v>
      </c>
      <c r="G40" s="306">
        <v>-67.262751473277802</v>
      </c>
      <c r="H40" s="135">
        <v>0.75900000000000001</v>
      </c>
      <c r="I40" s="305">
        <v>1.316793893129771E-2</v>
      </c>
      <c r="J40" s="308">
        <v>-68.229384679782342</v>
      </c>
    </row>
    <row r="41" spans="1:11" s="131" customFormat="1" ht="18" customHeight="1">
      <c r="A41" s="134" t="s">
        <v>165</v>
      </c>
      <c r="B41" s="135">
        <v>20.998999999999999</v>
      </c>
      <c r="C41" s="305">
        <v>0.25787159838883977</v>
      </c>
      <c r="D41" s="306">
        <v>62.707267937393446</v>
      </c>
      <c r="E41" s="135">
        <v>3.1920000000000002</v>
      </c>
      <c r="F41" s="305">
        <v>3.9198349543177129E-2</v>
      </c>
      <c r="G41" s="306">
        <v>98.137802607076367</v>
      </c>
      <c r="H41" s="135">
        <v>1.3879999999999999</v>
      </c>
      <c r="I41" s="305">
        <v>1.7044896355241181E-2</v>
      </c>
      <c r="J41" s="308">
        <v>82.872200263504595</v>
      </c>
    </row>
    <row r="42" spans="1:11" s="131" customFormat="1" ht="18" customHeight="1">
      <c r="A42" s="134" t="s">
        <v>173</v>
      </c>
      <c r="B42" s="135">
        <v>24.922000000000001</v>
      </c>
      <c r="C42" s="305">
        <v>0.2285164129836787</v>
      </c>
      <c r="D42" s="306">
        <v>18.681841992475842</v>
      </c>
      <c r="E42" s="135">
        <v>5.2469999999999999</v>
      </c>
      <c r="F42" s="305">
        <v>4.8111131487254717E-2</v>
      </c>
      <c r="G42" s="306">
        <v>64.379699248120289</v>
      </c>
      <c r="H42" s="135">
        <v>5.1630000000000003</v>
      </c>
      <c r="I42" s="305">
        <v>4.7340913258756646E-2</v>
      </c>
      <c r="J42" s="308">
        <v>271.97406340057643</v>
      </c>
    </row>
    <row r="43" spans="1:11" s="131" customFormat="1" ht="18" customHeight="1">
      <c r="A43" s="134" t="s">
        <v>195</v>
      </c>
      <c r="B43" s="135">
        <v>17.445060899999998</v>
      </c>
      <c r="C43" s="305">
        <v>0.25318871596674181</v>
      </c>
      <c r="D43" s="306">
        <v>-30.001360645213076</v>
      </c>
      <c r="E43" s="135">
        <v>4.7264309999999998</v>
      </c>
      <c r="F43" s="305">
        <v>6.8597008795504039E-2</v>
      </c>
      <c r="G43" s="306">
        <v>-9.9212692967409968</v>
      </c>
      <c r="H43" s="135">
        <v>1.6779999999999999</v>
      </c>
      <c r="I43" s="305">
        <v>2.4353636128160081E-2</v>
      </c>
      <c r="J43" s="308">
        <v>-67.499515785396099</v>
      </c>
    </row>
    <row r="44" spans="1:11" s="131" customFormat="1" ht="18" customHeight="1">
      <c r="A44" s="412" t="s">
        <v>204</v>
      </c>
      <c r="B44" s="413">
        <v>18.286000000000001</v>
      </c>
      <c r="C44" s="414">
        <v>0.21661770280515541</v>
      </c>
      <c r="D44" s="415">
        <v>4.8204996521393833</v>
      </c>
      <c r="E44" s="413">
        <v>5.1550000000000002</v>
      </c>
      <c r="F44" s="414">
        <v>6.1066622441243362E-2</v>
      </c>
      <c r="G44" s="415">
        <v>9.0674972299394696</v>
      </c>
      <c r="H44" s="413">
        <v>1.1259999999999999</v>
      </c>
      <c r="I44" s="414">
        <v>1.3338703563305531E-2</v>
      </c>
      <c r="J44" s="417">
        <v>-32.896305125148992</v>
      </c>
    </row>
    <row r="45" spans="1:11" s="131" customFormat="1" ht="18" customHeight="1">
      <c r="A45" s="412" t="s">
        <v>285</v>
      </c>
      <c r="B45" s="413">
        <v>25.536000000000001</v>
      </c>
      <c r="C45" s="414">
        <v>0.23482243025030808</v>
      </c>
      <c r="D45" s="415">
        <v>39.6478180028437</v>
      </c>
      <c r="E45" s="413">
        <v>5.3250000000000002</v>
      </c>
      <c r="F45" s="414">
        <v>4.8967318338145778E-2</v>
      </c>
      <c r="G45" s="415">
        <v>3.2977691561590672</v>
      </c>
      <c r="H45" s="413">
        <v>0.31900000000000001</v>
      </c>
      <c r="I45" s="414">
        <v>2.933441230022254E-3</v>
      </c>
      <c r="J45" s="417">
        <v>-71.669626998223805</v>
      </c>
    </row>
    <row r="46" spans="1:11" s="131" customFormat="1" ht="18" customHeight="1">
      <c r="A46" s="438" t="s">
        <v>300</v>
      </c>
      <c r="B46" s="446">
        <v>40.272287836999993</v>
      </c>
      <c r="C46" s="440">
        <v>0.30768678428498414</v>
      </c>
      <c r="D46" s="441">
        <v>57.707894098527532</v>
      </c>
      <c r="E46" s="446">
        <v>9.0699796649999982</v>
      </c>
      <c r="F46" s="440">
        <v>6.9296109720642485E-2</v>
      </c>
      <c r="G46" s="441">
        <v>70.328256619718275</v>
      </c>
      <c r="H46" s="446">
        <v>0.37560090899999998</v>
      </c>
      <c r="I46" s="440">
        <v>2.8696516158327082E-3</v>
      </c>
      <c r="J46" s="445">
        <v>17.743231661442</v>
      </c>
    </row>
  </sheetData>
  <mergeCells count="14">
    <mergeCell ref="A1:J1"/>
    <mergeCell ref="A2:J2"/>
    <mergeCell ref="A3:A4"/>
    <mergeCell ref="B3:D3"/>
    <mergeCell ref="E3:G3"/>
    <mergeCell ref="H3:J3"/>
    <mergeCell ref="A18:A19"/>
    <mergeCell ref="B18:D18"/>
    <mergeCell ref="E18:G18"/>
    <mergeCell ref="H18:J18"/>
    <mergeCell ref="A33:A34"/>
    <mergeCell ref="B33:D33"/>
    <mergeCell ref="E33:G33"/>
    <mergeCell ref="H33:J33"/>
  </mergeCells>
  <printOptions horizontalCentered="1"/>
  <pageMargins left="0.39370078740157483" right="0.39370078740157483" top="0.59055118110236227" bottom="0.59055118110236227" header="0.19685039370078741" footer="0.19685039370078741"/>
  <pageSetup paperSize="9" firstPageNumber="6" orientation="portrait" useFirstPageNumber="1" r:id="rId1"/>
  <headerFooter scaleWithDoc="0" alignWithMargins="0">
    <oddHeader xml:space="preserve">&amp;C&amp;"Arial Narrow,Regular"&amp;K000099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K103"/>
  <sheetViews>
    <sheetView topLeftCell="A40" workbookViewId="0">
      <selection activeCell="N90" sqref="N90"/>
    </sheetView>
  </sheetViews>
  <sheetFormatPr defaultRowHeight="12.75"/>
  <sheetData>
    <row r="1" spans="1:11">
      <c r="A1" s="5" t="s">
        <v>62</v>
      </c>
      <c r="B1" s="6"/>
      <c r="C1" s="5"/>
      <c r="D1" s="5"/>
      <c r="E1" s="5"/>
      <c r="F1" s="5"/>
      <c r="G1" s="5"/>
      <c r="H1" s="6"/>
      <c r="I1" s="6"/>
      <c r="J1" s="6"/>
    </row>
    <row r="2" spans="1:11" ht="14.25">
      <c r="A2" s="6"/>
      <c r="B2" s="7" t="s">
        <v>120</v>
      </c>
      <c r="C2" s="6"/>
      <c r="D2" s="6"/>
      <c r="E2" s="6"/>
      <c r="F2" s="6"/>
      <c r="G2" s="6"/>
      <c r="H2" s="6"/>
      <c r="I2" s="6"/>
      <c r="J2" s="8"/>
    </row>
    <row r="3" spans="1:11">
      <c r="A3" s="525" t="s">
        <v>0</v>
      </c>
      <c r="B3" s="522" t="s">
        <v>78</v>
      </c>
      <c r="C3" s="523"/>
      <c r="D3" s="523"/>
      <c r="E3" s="522" t="s">
        <v>3</v>
      </c>
      <c r="F3" s="523"/>
      <c r="G3" s="524"/>
      <c r="H3" s="522" t="s">
        <v>4</v>
      </c>
      <c r="I3" s="523"/>
      <c r="J3" s="523"/>
    </row>
    <row r="4" spans="1:11">
      <c r="A4" s="526"/>
      <c r="B4" s="14" t="s">
        <v>6</v>
      </c>
      <c r="C4" s="14" t="s">
        <v>112</v>
      </c>
      <c r="D4" s="14" t="s">
        <v>111</v>
      </c>
      <c r="E4" s="14" t="s">
        <v>6</v>
      </c>
      <c r="F4" s="14" t="s">
        <v>112</v>
      </c>
      <c r="G4" s="14" t="s">
        <v>111</v>
      </c>
      <c r="H4" s="15" t="s">
        <v>6</v>
      </c>
      <c r="I4" s="15" t="s">
        <v>112</v>
      </c>
      <c r="J4" s="16" t="s">
        <v>111</v>
      </c>
    </row>
    <row r="5" spans="1:11">
      <c r="A5" s="11" t="s">
        <v>63</v>
      </c>
      <c r="B5" s="10" t="s">
        <v>64</v>
      </c>
      <c r="C5" s="10" t="s">
        <v>65</v>
      </c>
      <c r="D5" s="10" t="s">
        <v>66</v>
      </c>
      <c r="E5" s="10" t="s">
        <v>67</v>
      </c>
      <c r="F5" s="10" t="s">
        <v>68</v>
      </c>
      <c r="G5" s="10" t="s">
        <v>69</v>
      </c>
      <c r="H5" s="10" t="s">
        <v>70</v>
      </c>
      <c r="I5" s="10" t="s">
        <v>71</v>
      </c>
      <c r="J5" s="11" t="s">
        <v>72</v>
      </c>
    </row>
    <row r="6" spans="1:11" hidden="1">
      <c r="A6" s="19" t="s">
        <v>40</v>
      </c>
      <c r="B6" s="20"/>
      <c r="C6" s="17"/>
      <c r="D6" s="18"/>
      <c r="E6" s="20">
        <v>0.38800000000000001</v>
      </c>
      <c r="F6" s="17">
        <v>1.6187575618507239</v>
      </c>
      <c r="G6" s="18">
        <v>17.220543806646521</v>
      </c>
      <c r="H6" s="20">
        <v>2.887</v>
      </c>
      <c r="I6" s="17">
        <v>12.044724435729483</v>
      </c>
      <c r="J6" s="17">
        <v>-9.8938826466916403</v>
      </c>
      <c r="K6" s="51"/>
    </row>
    <row r="7" spans="1:11" ht="15" customHeight="1">
      <c r="A7" s="19" t="s">
        <v>44</v>
      </c>
      <c r="B7" s="20"/>
      <c r="C7" s="17"/>
      <c r="D7" s="18"/>
      <c r="E7" s="20">
        <v>0.316</v>
      </c>
      <c r="F7" s="17">
        <v>0.92037047824314111</v>
      </c>
      <c r="G7" s="18">
        <v>-18.556701030927837</v>
      </c>
      <c r="H7" s="20">
        <v>4.5890000000000004</v>
      </c>
      <c r="I7" s="17">
        <v>13.365759888157514</v>
      </c>
      <c r="J7" s="17">
        <v>58.953931416695546</v>
      </c>
      <c r="K7" s="51"/>
    </row>
    <row r="8" spans="1:11" ht="15" customHeight="1">
      <c r="A8" s="19" t="s">
        <v>45</v>
      </c>
      <c r="B8" s="20"/>
      <c r="C8" s="17"/>
      <c r="D8" s="18"/>
      <c r="E8" s="20">
        <v>0.182</v>
      </c>
      <c r="F8" s="17">
        <v>0.41039054748804893</v>
      </c>
      <c r="G8" s="18">
        <v>-42.405063291139243</v>
      </c>
      <c r="H8" s="20">
        <v>7.0659999999999998</v>
      </c>
      <c r="I8" s="17">
        <v>15.933074772255791</v>
      </c>
      <c r="J8" s="17">
        <v>53.976901285683134</v>
      </c>
      <c r="K8" s="51"/>
    </row>
    <row r="9" spans="1:11" ht="15" customHeight="1">
      <c r="A9" s="19" t="s">
        <v>47</v>
      </c>
      <c r="B9" s="20">
        <v>0.01</v>
      </c>
      <c r="C9" s="17">
        <v>2.1377113662113343E-2</v>
      </c>
      <c r="D9" s="18">
        <v>0</v>
      </c>
      <c r="E9" s="20">
        <v>7.9000000000000001E-2</v>
      </c>
      <c r="F9" s="17">
        <v>0.16887919793069542</v>
      </c>
      <c r="G9" s="18">
        <v>-56.593406593406591</v>
      </c>
      <c r="H9" s="20">
        <v>6.0119999999999996</v>
      </c>
      <c r="I9" s="17">
        <v>12.85192073366254</v>
      </c>
      <c r="J9" s="4">
        <v>-14.916501556750642</v>
      </c>
      <c r="K9" s="51"/>
    </row>
    <row r="10" spans="1:11" ht="15" customHeight="1">
      <c r="A10" s="19" t="s">
        <v>104</v>
      </c>
      <c r="B10" s="20">
        <v>2.1999999999999999E-2</v>
      </c>
      <c r="C10" s="17">
        <v>4.6494917260181332E-2</v>
      </c>
      <c r="D10" s="18">
        <v>120</v>
      </c>
      <c r="E10" s="20">
        <v>0.252</v>
      </c>
      <c r="F10" s="17">
        <v>0.53257814316207708</v>
      </c>
      <c r="G10" s="18">
        <v>218.98734177215186</v>
      </c>
      <c r="H10" s="20">
        <v>4.3029999999999999</v>
      </c>
      <c r="I10" s="17">
        <v>9.0939831350254678</v>
      </c>
      <c r="J10" s="17">
        <v>-28.426480372588156</v>
      </c>
      <c r="K10" s="51"/>
    </row>
    <row r="11" spans="1:11" ht="15" customHeight="1">
      <c r="A11" s="19" t="s">
        <v>107</v>
      </c>
      <c r="B11" s="20">
        <v>4.9000000000000002E-2</v>
      </c>
      <c r="C11" s="17">
        <v>7.5543838552025039E-2</v>
      </c>
      <c r="D11" s="18">
        <v>122.72727272727275</v>
      </c>
      <c r="E11" s="20">
        <v>0.29399999999999998</v>
      </c>
      <c r="F11" s="17">
        <v>0.45326303131215023</v>
      </c>
      <c r="G11" s="18">
        <v>16.666666666666661</v>
      </c>
      <c r="H11" s="20">
        <v>7.0150000000000006</v>
      </c>
      <c r="I11" s="17">
        <v>10.815102600866442</v>
      </c>
      <c r="J11" s="17">
        <v>63.025795956309565</v>
      </c>
      <c r="K11" s="51"/>
    </row>
    <row r="12" spans="1:11" ht="15" customHeight="1">
      <c r="A12" s="19" t="s">
        <v>110</v>
      </c>
      <c r="B12" s="20">
        <v>0.104</v>
      </c>
      <c r="C12" s="17">
        <v>0.14406028368794327</v>
      </c>
      <c r="D12" s="18">
        <v>112.24489795918365</v>
      </c>
      <c r="E12" s="20">
        <v>0.29299999999999998</v>
      </c>
      <c r="F12" s="17">
        <v>0.40586214539007093</v>
      </c>
      <c r="G12" s="18">
        <v>-0.34013605442176903</v>
      </c>
      <c r="H12" s="20">
        <v>9.7309999999999981</v>
      </c>
      <c r="I12" s="17">
        <v>13.479332890070921</v>
      </c>
      <c r="J12" s="17">
        <v>38.717034925160327</v>
      </c>
      <c r="K12" s="51"/>
    </row>
    <row r="13" spans="1:11" ht="15" customHeight="1">
      <c r="A13" s="19" t="s">
        <v>113</v>
      </c>
      <c r="B13" s="20">
        <v>4.0000000000000001E-3</v>
      </c>
      <c r="C13" s="17">
        <v>5.4024851431658562E-3</v>
      </c>
      <c r="D13" s="18">
        <v>-96.15384615384616</v>
      </c>
      <c r="E13" s="20">
        <v>9.5000000000000001E-2</v>
      </c>
      <c r="F13" s="17">
        <v>0.12830902215018908</v>
      </c>
      <c r="G13" s="18">
        <v>-67.576791808873708</v>
      </c>
      <c r="H13" s="20">
        <v>8.7319999999999993</v>
      </c>
      <c r="I13" s="17">
        <v>11.793625067531062</v>
      </c>
      <c r="J13" s="17">
        <v>-10.26615969581748</v>
      </c>
      <c r="K13" s="51"/>
    </row>
    <row r="14" spans="1:11" ht="15" customHeight="1">
      <c r="A14" s="19" t="s">
        <v>115</v>
      </c>
      <c r="B14" s="20">
        <v>2.1999999999999999E-2</v>
      </c>
      <c r="C14" s="17">
        <v>3.4893495535218637E-2</v>
      </c>
      <c r="D14" s="18">
        <v>449.99999999999994</v>
      </c>
      <c r="E14" s="20">
        <v>8.2000000000000003E-2</v>
      </c>
      <c r="F14" s="17">
        <v>0.13005757426763312</v>
      </c>
      <c r="G14" s="18">
        <v>-13.684210526315788</v>
      </c>
      <c r="H14" s="20">
        <v>5.6390000000000002</v>
      </c>
      <c r="I14" s="17">
        <v>8.9438373328680871</v>
      </c>
      <c r="J14" s="17">
        <v>-35.421438387540071</v>
      </c>
      <c r="K14" s="51"/>
    </row>
    <row r="15" spans="1:11" ht="15" customHeight="1">
      <c r="A15" s="19" t="s">
        <v>121</v>
      </c>
      <c r="B15" s="20">
        <v>0</v>
      </c>
      <c r="C15" s="17">
        <v>0</v>
      </c>
      <c r="D15" s="18">
        <v>-100</v>
      </c>
      <c r="E15" s="20">
        <v>0.16900000000000001</v>
      </c>
      <c r="F15" s="17">
        <v>0.30442771192852253</v>
      </c>
      <c r="G15" s="18">
        <v>106.09756097560977</v>
      </c>
      <c r="H15" s="20">
        <v>7.1859999999999999</v>
      </c>
      <c r="I15" s="17">
        <v>12.944482472889719</v>
      </c>
      <c r="J15" s="17">
        <v>27.433942188331255</v>
      </c>
      <c r="K15" s="51"/>
    </row>
    <row r="16" spans="1:11" ht="15" customHeight="1">
      <c r="A16" s="21" t="s">
        <v>142</v>
      </c>
      <c r="B16" s="22">
        <v>0</v>
      </c>
      <c r="C16" s="23">
        <v>0</v>
      </c>
      <c r="D16" s="24">
        <v>-100</v>
      </c>
      <c r="E16" s="22">
        <v>0.215</v>
      </c>
      <c r="F16" s="23">
        <v>0.36201990267557965</v>
      </c>
      <c r="G16" s="24">
        <v>162.19512195121951</v>
      </c>
      <c r="H16" s="22">
        <v>11.576000000000001</v>
      </c>
      <c r="I16" s="23">
        <v>19.491825085453538</v>
      </c>
      <c r="J16" s="23">
        <v>105.28462493349885</v>
      </c>
      <c r="K16" s="51"/>
    </row>
    <row r="17" spans="1:11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1">
      <c r="A18" s="525" t="s">
        <v>0</v>
      </c>
      <c r="B18" s="522" t="s">
        <v>5</v>
      </c>
      <c r="C18" s="523"/>
      <c r="D18" s="523"/>
      <c r="E18" s="522" t="s">
        <v>8</v>
      </c>
      <c r="F18" s="523"/>
      <c r="G18" s="524"/>
      <c r="H18" s="522" t="s">
        <v>9</v>
      </c>
      <c r="I18" s="523"/>
      <c r="J18" s="523"/>
    </row>
    <row r="19" spans="1:11">
      <c r="A19" s="526"/>
      <c r="B19" s="13" t="s">
        <v>6</v>
      </c>
      <c r="C19" s="14" t="s">
        <v>112</v>
      </c>
      <c r="D19" s="14" t="s">
        <v>111</v>
      </c>
      <c r="E19" s="14" t="s">
        <v>6</v>
      </c>
      <c r="F19" s="14" t="s">
        <v>112</v>
      </c>
      <c r="G19" s="14" t="s">
        <v>111</v>
      </c>
      <c r="H19" s="15" t="s">
        <v>6</v>
      </c>
      <c r="I19" s="15" t="s">
        <v>112</v>
      </c>
      <c r="J19" s="16" t="s">
        <v>111</v>
      </c>
    </row>
    <row r="20" spans="1:11">
      <c r="A20" s="11" t="s">
        <v>73</v>
      </c>
      <c r="B20" s="10" t="s">
        <v>74</v>
      </c>
      <c r="C20" s="10" t="s">
        <v>75</v>
      </c>
      <c r="D20" s="10" t="s">
        <v>76</v>
      </c>
      <c r="E20" s="10" t="s">
        <v>77</v>
      </c>
      <c r="F20" s="10" t="s">
        <v>88</v>
      </c>
      <c r="G20" s="10" t="s">
        <v>89</v>
      </c>
      <c r="H20" s="10" t="s">
        <v>90</v>
      </c>
      <c r="I20" s="10" t="s">
        <v>91</v>
      </c>
      <c r="J20" s="11" t="s">
        <v>92</v>
      </c>
    </row>
    <row r="21" spans="1:11" hidden="1">
      <c r="A21" s="19" t="s">
        <v>40</v>
      </c>
      <c r="B21" s="12">
        <v>2E-3</v>
      </c>
      <c r="C21" s="17">
        <v>8.3441111435604322E-3</v>
      </c>
      <c r="D21" s="18">
        <v>-60</v>
      </c>
      <c r="E21" s="20">
        <v>9.5190000000000001</v>
      </c>
      <c r="F21" s="17">
        <v>39.713796987775872</v>
      </c>
      <c r="G21" s="18">
        <v>6.5480188045668335</v>
      </c>
      <c r="H21" s="20">
        <v>1.972</v>
      </c>
      <c r="I21" s="17">
        <v>8.2272935875505855</v>
      </c>
      <c r="J21" s="17">
        <v>9.3126385809312602</v>
      </c>
      <c r="K21" s="51"/>
    </row>
    <row r="22" spans="1:11" ht="15" customHeight="1">
      <c r="A22" s="19" t="s">
        <v>44</v>
      </c>
      <c r="B22" s="20">
        <v>0</v>
      </c>
      <c r="C22" s="17">
        <v>0</v>
      </c>
      <c r="D22" s="18">
        <v>-100</v>
      </c>
      <c r="E22" s="20">
        <v>14.91</v>
      </c>
      <c r="F22" s="17">
        <v>43.426341236092505</v>
      </c>
      <c r="G22" s="18">
        <v>56.634100220611408</v>
      </c>
      <c r="H22" s="20">
        <v>2.194</v>
      </c>
      <c r="I22" s="17">
        <v>6.3901671812197831</v>
      </c>
      <c r="J22" s="17">
        <v>11.25760649087221</v>
      </c>
      <c r="K22" s="51"/>
    </row>
    <row r="23" spans="1:11" ht="15" customHeight="1">
      <c r="A23" s="19" t="s">
        <v>45</v>
      </c>
      <c r="B23" s="20">
        <v>1E-3</v>
      </c>
      <c r="C23" s="17">
        <v>2.2548931180662031E-3</v>
      </c>
      <c r="D23" s="18">
        <v>0</v>
      </c>
      <c r="E23" s="20">
        <v>19.026999999999997</v>
      </c>
      <c r="F23" s="17">
        <v>42.903851357445639</v>
      </c>
      <c r="G23" s="18">
        <v>27.612340710932241</v>
      </c>
      <c r="H23" s="20">
        <v>2.1190000000000002</v>
      </c>
      <c r="I23" s="17">
        <v>4.7781185171822846</v>
      </c>
      <c r="J23" s="17">
        <v>-3.4184138559708175</v>
      </c>
      <c r="K23" s="51"/>
    </row>
    <row r="24" spans="1:11" ht="15" customHeight="1">
      <c r="A24" s="19" t="s">
        <v>47</v>
      </c>
      <c r="B24" s="20">
        <v>3.0000000000000001E-3</v>
      </c>
      <c r="C24" s="17">
        <v>6.4131340986340029E-3</v>
      </c>
      <c r="D24" s="18">
        <v>200</v>
      </c>
      <c r="E24" s="20">
        <v>20.556999999999999</v>
      </c>
      <c r="F24" s="17">
        <v>43.944932555206393</v>
      </c>
      <c r="G24" s="18">
        <v>8.0412046039838199</v>
      </c>
      <c r="H24" s="20">
        <v>2.0099999999999998</v>
      </c>
      <c r="I24" s="17">
        <v>4.2967998460847809</v>
      </c>
      <c r="J24" s="17">
        <v>-5.143935818782464</v>
      </c>
      <c r="K24" s="51"/>
    </row>
    <row r="25" spans="1:11" ht="15" customHeight="1">
      <c r="A25" s="19" t="s">
        <v>104</v>
      </c>
      <c r="B25" s="20">
        <v>2E-3</v>
      </c>
      <c r="C25" s="17">
        <v>4.2268106600164852E-3</v>
      </c>
      <c r="D25" s="18">
        <v>-33.333333333333336</v>
      </c>
      <c r="E25" s="20">
        <v>19.171000000000003</v>
      </c>
      <c r="F25" s="17">
        <v>40.516093581588024</v>
      </c>
      <c r="G25" s="18">
        <v>-6.7422289244539364</v>
      </c>
      <c r="H25" s="20">
        <v>1.615</v>
      </c>
      <c r="I25" s="17">
        <v>3.4131496079633119</v>
      </c>
      <c r="J25" s="17">
        <v>-19.651741293532329</v>
      </c>
      <c r="K25" s="51"/>
    </row>
    <row r="26" spans="1:11" ht="15" customHeight="1">
      <c r="A26" s="19" t="s">
        <v>107</v>
      </c>
      <c r="B26" s="20">
        <v>8.0000000000000002E-3</v>
      </c>
      <c r="C26" s="17">
        <v>1.2333687926861231E-2</v>
      </c>
      <c r="D26" s="18">
        <v>300</v>
      </c>
      <c r="E26" s="20">
        <v>24.933</v>
      </c>
      <c r="F26" s="17">
        <v>38.439480135053884</v>
      </c>
      <c r="G26" s="18">
        <v>30.055813468259331</v>
      </c>
      <c r="H26" s="20">
        <v>2.4980000000000002</v>
      </c>
      <c r="I26" s="17">
        <v>3.8511940551624195</v>
      </c>
      <c r="J26" s="17">
        <v>54.674922600619212</v>
      </c>
      <c r="K26" s="51"/>
    </row>
    <row r="27" spans="1:11" ht="15" customHeight="1">
      <c r="A27" s="19" t="s">
        <v>110</v>
      </c>
      <c r="B27" s="20">
        <v>4.0000000000000001E-3</v>
      </c>
      <c r="C27" s="17">
        <v>5.5407801418439727E-3</v>
      </c>
      <c r="D27" s="18">
        <v>-50</v>
      </c>
      <c r="E27" s="20">
        <v>27.128</v>
      </c>
      <c r="F27" s="17">
        <v>37.577570921985824</v>
      </c>
      <c r="G27" s="18">
        <v>8.8035936309308962</v>
      </c>
      <c r="H27" s="20">
        <v>4.391</v>
      </c>
      <c r="I27" s="17">
        <v>6.0823914007092208</v>
      </c>
      <c r="J27" s="17">
        <v>75.780624499599668</v>
      </c>
      <c r="K27" s="51"/>
    </row>
    <row r="28" spans="1:11" ht="15" customHeight="1">
      <c r="A28" s="19" t="s">
        <v>113</v>
      </c>
      <c r="B28" s="20">
        <v>3.0000000000000001E-3</v>
      </c>
      <c r="C28" s="17">
        <v>4.0518638573743921E-3</v>
      </c>
      <c r="D28" s="18">
        <v>-25</v>
      </c>
      <c r="E28" s="20">
        <v>24.684000000000001</v>
      </c>
      <c r="F28" s="17">
        <v>33.338735818476501</v>
      </c>
      <c r="G28" s="18">
        <v>-9.0091418460631054</v>
      </c>
      <c r="H28" s="20">
        <v>6.2649999999999997</v>
      </c>
      <c r="I28" s="17">
        <v>8.4616423554835212</v>
      </c>
      <c r="J28" s="17">
        <v>42.678205420177633</v>
      </c>
      <c r="K28" s="51"/>
    </row>
    <row r="29" spans="1:11" ht="15" customHeight="1">
      <c r="A29" s="19" t="s">
        <v>115</v>
      </c>
      <c r="B29" s="12">
        <v>5.0000000000000001E-3</v>
      </c>
      <c r="C29" s="17">
        <v>7.930339894367873E-3</v>
      </c>
      <c r="D29" s="18">
        <v>66.666666666666671</v>
      </c>
      <c r="E29" s="20">
        <v>17.795999999999999</v>
      </c>
      <c r="F29" s="17">
        <v>28.225665752034132</v>
      </c>
      <c r="G29" s="18">
        <v>-27.90471560525037</v>
      </c>
      <c r="H29" s="20">
        <v>7.3179999999999996</v>
      </c>
      <c r="I29" s="17">
        <v>11.606845469396818</v>
      </c>
      <c r="J29" s="17">
        <v>16.807661612130886</v>
      </c>
      <c r="K29" s="51"/>
    </row>
    <row r="30" spans="1:11" ht="15" customHeight="1">
      <c r="A30" s="19" t="s">
        <v>121</v>
      </c>
      <c r="B30" s="12">
        <v>1.2999999999999999E-2</v>
      </c>
      <c r="C30" s="17">
        <v>2.3417516302194036E-2</v>
      </c>
      <c r="D30" s="18">
        <v>160</v>
      </c>
      <c r="E30" s="20">
        <v>13.987</v>
      </c>
      <c r="F30" s="17">
        <v>25.195446193752922</v>
      </c>
      <c r="G30" s="18">
        <v>-21.403686221622834</v>
      </c>
      <c r="H30" s="20">
        <v>5.7560000000000002</v>
      </c>
      <c r="I30" s="17">
        <v>10.368555679648376</v>
      </c>
      <c r="J30" s="17">
        <v>-21.344629680240494</v>
      </c>
      <c r="K30" s="51"/>
    </row>
    <row r="31" spans="1:11" ht="15" customHeight="1">
      <c r="A31" s="21" t="s">
        <v>142</v>
      </c>
      <c r="B31" s="25">
        <v>1.2999999999999999E-2</v>
      </c>
      <c r="C31" s="23">
        <v>2.1889575510616443E-2</v>
      </c>
      <c r="D31" s="24">
        <v>160</v>
      </c>
      <c r="E31" s="22">
        <v>15.544</v>
      </c>
      <c r="F31" s="23">
        <v>26.173197056694001</v>
      </c>
      <c r="G31" s="24">
        <v>-12.654529107664636</v>
      </c>
      <c r="H31" s="22">
        <v>4.1109999999999998</v>
      </c>
      <c r="I31" s="23">
        <v>6.9221573018572453</v>
      </c>
      <c r="J31" s="23">
        <v>-43.823449029789558</v>
      </c>
      <c r="K31" s="51"/>
    </row>
    <row r="32" spans="1:11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pans="1:11">
      <c r="A33" s="525" t="s">
        <v>0</v>
      </c>
      <c r="B33" s="522" t="s">
        <v>10</v>
      </c>
      <c r="C33" s="523"/>
      <c r="D33" s="524"/>
      <c r="E33" s="522" t="s">
        <v>141</v>
      </c>
      <c r="F33" s="523"/>
      <c r="G33" s="524"/>
      <c r="H33" s="524" t="s">
        <v>143</v>
      </c>
      <c r="I33" s="527"/>
      <c r="J33" s="527"/>
    </row>
    <row r="34" spans="1:11">
      <c r="A34" s="528"/>
      <c r="B34" s="13" t="s">
        <v>6</v>
      </c>
      <c r="C34" s="14" t="s">
        <v>112</v>
      </c>
      <c r="D34" s="14" t="s">
        <v>111</v>
      </c>
      <c r="E34" s="15" t="s">
        <v>6</v>
      </c>
      <c r="F34" s="15" t="s">
        <v>112</v>
      </c>
      <c r="G34" s="15" t="s">
        <v>111</v>
      </c>
      <c r="H34" s="13" t="s">
        <v>6</v>
      </c>
      <c r="I34" s="14" t="s">
        <v>112</v>
      </c>
      <c r="J34" s="14" t="s">
        <v>111</v>
      </c>
    </row>
    <row r="35" spans="1:11">
      <c r="A35" s="11" t="s">
        <v>93</v>
      </c>
      <c r="B35" s="10" t="s">
        <v>94</v>
      </c>
      <c r="C35" s="10" t="s">
        <v>95</v>
      </c>
      <c r="D35" s="10" t="s">
        <v>96</v>
      </c>
      <c r="E35" s="52" t="s">
        <v>97</v>
      </c>
      <c r="F35" s="52" t="s">
        <v>98</v>
      </c>
      <c r="G35" s="54" t="s">
        <v>99</v>
      </c>
      <c r="H35" s="53" t="s">
        <v>100</v>
      </c>
      <c r="I35" s="52" t="s">
        <v>101</v>
      </c>
      <c r="J35" s="52" t="s">
        <v>102</v>
      </c>
    </row>
    <row r="36" spans="1:11" hidden="1">
      <c r="A36" s="19" t="s">
        <v>40</v>
      </c>
      <c r="B36" s="20">
        <v>1.8939999999999999</v>
      </c>
      <c r="C36" s="17">
        <v>7.9018732529517282</v>
      </c>
      <c r="D36" s="18">
        <v>111.14827201783721</v>
      </c>
      <c r="E36" s="55">
        <v>3.0529999999999999</v>
      </c>
      <c r="F36" s="17">
        <v>12.737285660645</v>
      </c>
      <c r="G36" s="18">
        <v>-3.1715826197272468</v>
      </c>
      <c r="H36" s="12">
        <v>0.73299999999999998</v>
      </c>
      <c r="I36" s="17">
        <v>3.0581167341148983</v>
      </c>
      <c r="J36" s="18">
        <v>169.48529411764702</v>
      </c>
      <c r="K36" s="51"/>
    </row>
    <row r="37" spans="1:11" ht="15" customHeight="1">
      <c r="A37" s="19" t="s">
        <v>44</v>
      </c>
      <c r="B37" s="20">
        <v>3.2130000000000001</v>
      </c>
      <c r="C37" s="17">
        <v>9.3580707170734563</v>
      </c>
      <c r="D37" s="18">
        <v>69.640971488912356</v>
      </c>
      <c r="E37" s="55">
        <v>4.4539999999999997</v>
      </c>
      <c r="F37" s="17">
        <v>12.972563639540981</v>
      </c>
      <c r="G37" s="18">
        <v>45.889289223714371</v>
      </c>
      <c r="H37" s="12">
        <v>1.419</v>
      </c>
      <c r="I37" s="17">
        <v>4.1329294576804338</v>
      </c>
      <c r="J37" s="18">
        <v>93.587994542974087</v>
      </c>
      <c r="K37" s="51"/>
    </row>
    <row r="38" spans="1:11" ht="15" customHeight="1">
      <c r="A38" s="19" t="s">
        <v>45</v>
      </c>
      <c r="B38" s="20">
        <v>3.9140000000000001</v>
      </c>
      <c r="C38" s="17">
        <v>8.8256516641111187</v>
      </c>
      <c r="D38" s="18">
        <v>21.817615935262996</v>
      </c>
      <c r="E38" s="55">
        <v>8.0229999999999997</v>
      </c>
      <c r="F38" s="17">
        <v>18.091007486245147</v>
      </c>
      <c r="G38" s="18">
        <v>80.130220026942069</v>
      </c>
      <c r="H38" s="12">
        <v>1.4850000000000001</v>
      </c>
      <c r="I38" s="17">
        <v>3.3485162803283113</v>
      </c>
      <c r="J38" s="18">
        <v>4.6511627906976782</v>
      </c>
      <c r="K38" s="51"/>
    </row>
    <row r="39" spans="1:11" ht="15" customHeight="1">
      <c r="A39" s="19" t="s">
        <v>47</v>
      </c>
      <c r="B39" s="20">
        <v>2.9239999999999999</v>
      </c>
      <c r="C39" s="17">
        <v>6.250668034801941</v>
      </c>
      <c r="D39" s="18">
        <v>-25.293817066939198</v>
      </c>
      <c r="E39" s="55">
        <v>12.356999999999999</v>
      </c>
      <c r="F39" s="17">
        <v>26.415699352273453</v>
      </c>
      <c r="G39" s="18">
        <v>54.019693381528107</v>
      </c>
      <c r="H39" s="12">
        <v>0.14299999999999999</v>
      </c>
      <c r="I39" s="17">
        <v>0.30569272536822079</v>
      </c>
      <c r="J39" s="18">
        <v>-90.370370370370381</v>
      </c>
      <c r="K39" s="51"/>
    </row>
    <row r="40" spans="1:11" ht="15" customHeight="1">
      <c r="A40" s="19" t="s">
        <v>104</v>
      </c>
      <c r="B40" s="20">
        <v>2.3860000000000001</v>
      </c>
      <c r="C40" s="17">
        <v>5.0425851173996676</v>
      </c>
      <c r="D40" s="18">
        <v>-18.39945280437756</v>
      </c>
      <c r="E40" s="55">
        <v>17.474</v>
      </c>
      <c r="F40" s="17">
        <v>36.929644736564036</v>
      </c>
      <c r="G40" s="18">
        <v>41.409727280084176</v>
      </c>
      <c r="H40" s="12">
        <v>0.152</v>
      </c>
      <c r="I40" s="17">
        <v>0.32123761016125285</v>
      </c>
      <c r="J40" s="18">
        <v>6.2937062937062995</v>
      </c>
      <c r="K40" s="51"/>
    </row>
    <row r="41" spans="1:11" ht="15" customHeight="1">
      <c r="A41" s="19" t="s">
        <v>107</v>
      </c>
      <c r="B41" s="20">
        <v>2.7009999999999996</v>
      </c>
      <c r="C41" s="17">
        <v>4.1641613863065228</v>
      </c>
      <c r="D41" s="18">
        <v>13.202011735121522</v>
      </c>
      <c r="E41" s="55">
        <v>23.408999999999999</v>
      </c>
      <c r="F41" s="17">
        <v>36.08991258498682</v>
      </c>
      <c r="G41" s="18">
        <v>33.964747625042911</v>
      </c>
      <c r="H41" s="12">
        <v>1.224</v>
      </c>
      <c r="I41" s="17">
        <v>1.8870542528097682</v>
      </c>
      <c r="J41" s="18">
        <v>705.26315789473688</v>
      </c>
      <c r="K41" s="51"/>
    </row>
    <row r="42" spans="1:11" ht="15" customHeight="1">
      <c r="A42" s="19" t="s">
        <v>110</v>
      </c>
      <c r="B42" s="20">
        <v>3.7930000000000001</v>
      </c>
      <c r="C42" s="17">
        <v>5.2540447695035466</v>
      </c>
      <c r="D42" s="18">
        <v>40.429470566456892</v>
      </c>
      <c r="E42" s="55">
        <v>21.610999999999997</v>
      </c>
      <c r="F42" s="17">
        <v>29.935449911347519</v>
      </c>
      <c r="G42" s="18">
        <v>-7.6808065274039983</v>
      </c>
      <c r="H42" s="12">
        <v>2.4129999999999998</v>
      </c>
      <c r="I42" s="17">
        <v>3.342475620567376</v>
      </c>
      <c r="J42" s="18">
        <v>97.14052287581697</v>
      </c>
      <c r="K42" s="51"/>
    </row>
    <row r="43" spans="1:11" ht="15" customHeight="1">
      <c r="A43" s="19" t="s">
        <v>113</v>
      </c>
      <c r="B43" s="20">
        <v>4.8410000000000002</v>
      </c>
      <c r="C43" s="17">
        <v>6.5383576445164771</v>
      </c>
      <c r="D43" s="18">
        <v>27.629844450303192</v>
      </c>
      <c r="E43" s="55">
        <v>22.260999999999999</v>
      </c>
      <c r="F43" s="17">
        <v>30.066180443003777</v>
      </c>
      <c r="G43" s="18">
        <v>3.0077275461570601</v>
      </c>
      <c r="H43" s="12">
        <v>3.0379999999999998</v>
      </c>
      <c r="I43" s="17">
        <v>4.1031874662344672</v>
      </c>
      <c r="J43" s="18">
        <v>25.901367592208871</v>
      </c>
      <c r="K43" s="51"/>
    </row>
    <row r="44" spans="1:11" ht="15" customHeight="1">
      <c r="A44" s="19" t="s">
        <v>115</v>
      </c>
      <c r="B44" s="12">
        <v>5.6559999999999997</v>
      </c>
      <c r="C44" s="17">
        <v>8.9708004885089387</v>
      </c>
      <c r="D44" s="18">
        <v>16.835364594092116</v>
      </c>
      <c r="E44" s="55">
        <v>18.175000000000001</v>
      </c>
      <c r="F44" s="17">
        <v>28.826785516027218</v>
      </c>
      <c r="G44" s="18">
        <v>-18.354970576344272</v>
      </c>
      <c r="H44" s="20">
        <v>3.02</v>
      </c>
      <c r="I44" s="17">
        <v>4.7899252961981951</v>
      </c>
      <c r="J44" s="18">
        <v>-0.59249506254113871</v>
      </c>
      <c r="K44" s="51"/>
    </row>
    <row r="45" spans="1:11" ht="15" customHeight="1">
      <c r="A45" s="19" t="s">
        <v>121</v>
      </c>
      <c r="B45" s="12">
        <v>5.6700000000000008</v>
      </c>
      <c r="C45" s="17">
        <v>10.213639802572324</v>
      </c>
      <c r="D45" s="18">
        <v>0.2475247524752674</v>
      </c>
      <c r="E45" s="55">
        <v>14.292999999999999</v>
      </c>
      <c r="F45" s="17">
        <v>25.746658500558411</v>
      </c>
      <c r="G45" s="18">
        <v>-21.359009628610735</v>
      </c>
      <c r="H45" s="20">
        <v>5.548</v>
      </c>
      <c r="I45" s="17">
        <v>9.9938754188132695</v>
      </c>
      <c r="J45" s="18">
        <v>83.708609271523187</v>
      </c>
      <c r="K45" s="51"/>
    </row>
    <row r="46" spans="1:11" ht="15" customHeight="1">
      <c r="A46" s="21" t="s">
        <v>142</v>
      </c>
      <c r="B46" s="22">
        <v>5.37</v>
      </c>
      <c r="C46" s="23">
        <v>9.0420784993854078</v>
      </c>
      <c r="D46" s="24">
        <v>-5.0565770862800496</v>
      </c>
      <c r="E46" s="56">
        <v>12.538</v>
      </c>
      <c r="F46" s="23">
        <v>21.11165367323915</v>
      </c>
      <c r="G46" s="24">
        <v>-31.015130674002751</v>
      </c>
      <c r="H46" s="22">
        <v>5.3479999999999999</v>
      </c>
      <c r="I46" s="23">
        <v>9.0050346023674415</v>
      </c>
      <c r="J46" s="24">
        <v>77.086092715231786</v>
      </c>
      <c r="K46" s="51"/>
    </row>
    <row r="47" spans="1:11">
      <c r="A47" s="12" t="s">
        <v>103</v>
      </c>
      <c r="B47" s="12"/>
      <c r="C47" s="12"/>
      <c r="D47" s="12"/>
      <c r="E47" s="12"/>
      <c r="F47" s="12"/>
      <c r="G47" s="12"/>
      <c r="H47" s="12"/>
      <c r="I47" s="12"/>
      <c r="J47" s="26" t="s">
        <v>106</v>
      </c>
    </row>
    <row r="48" spans="1:11">
      <c r="A48" s="12"/>
      <c r="B48" s="12"/>
      <c r="C48" s="12"/>
      <c r="D48" s="12"/>
      <c r="E48" s="12"/>
      <c r="F48" s="12"/>
      <c r="G48" s="12"/>
      <c r="H48" s="12"/>
      <c r="I48" s="12"/>
      <c r="J48" s="26"/>
    </row>
    <row r="49" spans="1:11">
      <c r="A49" s="12"/>
      <c r="B49" s="12"/>
      <c r="C49" s="12"/>
      <c r="D49" s="12"/>
      <c r="E49" s="12"/>
      <c r="F49" s="12"/>
      <c r="G49" s="12"/>
      <c r="H49" s="12"/>
      <c r="I49" s="12"/>
      <c r="J49" s="26"/>
    </row>
    <row r="50" spans="1:11">
      <c r="A50" s="12"/>
      <c r="B50" s="12"/>
      <c r="C50" s="12"/>
      <c r="D50" s="12"/>
      <c r="E50" s="12"/>
      <c r="F50" s="12"/>
      <c r="G50" s="12"/>
      <c r="H50" s="12"/>
      <c r="I50" s="12"/>
      <c r="J50" s="26"/>
    </row>
    <row r="51" spans="1:11">
      <c r="A51" s="12"/>
      <c r="B51" s="12"/>
      <c r="C51" s="12"/>
      <c r="D51" s="12"/>
      <c r="E51" s="12"/>
      <c r="F51" s="12"/>
      <c r="G51" s="12"/>
      <c r="H51" s="12"/>
      <c r="I51" s="12"/>
      <c r="J51" s="26"/>
    </row>
    <row r="52" spans="1:11">
      <c r="A52" s="12"/>
      <c r="B52" s="12"/>
      <c r="C52" s="12"/>
      <c r="D52" s="12"/>
      <c r="E52" s="12"/>
      <c r="F52" s="12"/>
      <c r="G52" s="12"/>
      <c r="H52" s="12"/>
      <c r="I52" s="12"/>
      <c r="J52" s="26"/>
    </row>
    <row r="53" spans="1:11">
      <c r="A53" s="12"/>
      <c r="B53" s="12"/>
      <c r="C53" s="12"/>
      <c r="D53" s="12"/>
      <c r="E53" s="12"/>
      <c r="F53" s="12"/>
      <c r="G53" s="12"/>
      <c r="H53" s="12"/>
      <c r="I53" s="12"/>
      <c r="J53" s="26"/>
    </row>
    <row r="54" spans="1:11">
      <c r="A54" s="27" t="s">
        <v>61</v>
      </c>
      <c r="B54" s="12"/>
      <c r="C54" s="27"/>
      <c r="D54" s="27"/>
      <c r="E54" s="27"/>
      <c r="F54" s="27"/>
      <c r="G54" s="27"/>
      <c r="H54" s="12"/>
      <c r="I54" s="12"/>
      <c r="J54" s="12"/>
    </row>
    <row r="55" spans="1:11" ht="14.25">
      <c r="A55" s="25"/>
      <c r="B55" s="28" t="s">
        <v>120</v>
      </c>
      <c r="C55" s="12"/>
      <c r="D55" s="12"/>
      <c r="E55" s="25"/>
      <c r="F55" s="25"/>
      <c r="G55" s="25"/>
      <c r="H55" s="25"/>
      <c r="I55" s="25"/>
      <c r="J55" s="25"/>
    </row>
    <row r="56" spans="1:11">
      <c r="A56" s="528" t="s">
        <v>0</v>
      </c>
      <c r="B56" s="527" t="s">
        <v>11</v>
      </c>
      <c r="C56" s="527"/>
      <c r="D56" s="527"/>
      <c r="E56" s="527" t="s">
        <v>12</v>
      </c>
      <c r="F56" s="527"/>
      <c r="G56" s="527"/>
      <c r="H56" s="12"/>
      <c r="I56" s="521" t="s">
        <v>32</v>
      </c>
      <c r="J56" s="521"/>
    </row>
    <row r="57" spans="1:11">
      <c r="A57" s="526"/>
      <c r="B57" s="13" t="s">
        <v>6</v>
      </c>
      <c r="C57" s="14" t="s">
        <v>112</v>
      </c>
      <c r="D57" s="14" t="s">
        <v>111</v>
      </c>
      <c r="E57" s="14" t="s">
        <v>6</v>
      </c>
      <c r="F57" s="14" t="s">
        <v>112</v>
      </c>
      <c r="G57" s="14" t="s">
        <v>111</v>
      </c>
      <c r="H57" s="12"/>
      <c r="I57" s="29" t="s">
        <v>6</v>
      </c>
      <c r="J57" s="30" t="s">
        <v>7</v>
      </c>
    </row>
    <row r="58" spans="1:11">
      <c r="A58" s="11" t="s">
        <v>79</v>
      </c>
      <c r="B58" s="10" t="s">
        <v>80</v>
      </c>
      <c r="C58" s="10" t="s">
        <v>81</v>
      </c>
      <c r="D58" s="10" t="s">
        <v>82</v>
      </c>
      <c r="E58" s="10" t="s">
        <v>83</v>
      </c>
      <c r="F58" s="10" t="s">
        <v>84</v>
      </c>
      <c r="G58" s="10" t="s">
        <v>85</v>
      </c>
      <c r="H58" s="31"/>
      <c r="I58" s="9" t="s">
        <v>86</v>
      </c>
      <c r="J58" s="11" t="s">
        <v>87</v>
      </c>
    </row>
    <row r="59" spans="1:11" hidden="1">
      <c r="A59" s="19" t="s">
        <v>40</v>
      </c>
      <c r="B59" s="20">
        <v>0.78800000000000003</v>
      </c>
      <c r="C59" s="17">
        <v>3.2875797905628099</v>
      </c>
      <c r="D59" s="18">
        <v>-21.513944223107568</v>
      </c>
      <c r="E59" s="20">
        <v>2.7330000000000001</v>
      </c>
      <c r="F59" s="17">
        <v>11.402227877675331</v>
      </c>
      <c r="G59" s="18">
        <v>62.003556609365738</v>
      </c>
      <c r="H59" s="12"/>
      <c r="I59" s="32">
        <v>23.969000000000001</v>
      </c>
      <c r="J59" s="33">
        <v>12.578084636700938</v>
      </c>
      <c r="K59" s="51"/>
    </row>
    <row r="60" spans="1:11">
      <c r="A60" s="19" t="s">
        <v>44</v>
      </c>
      <c r="B60" s="20">
        <v>0.65600000000000003</v>
      </c>
      <c r="C60" s="17">
        <v>1.9106425117958878</v>
      </c>
      <c r="D60" s="18">
        <v>-16.751269035532996</v>
      </c>
      <c r="E60" s="20">
        <v>2.5830000000000002</v>
      </c>
      <c r="F60" s="17">
        <v>7.5231548901963077</v>
      </c>
      <c r="G60" s="18">
        <v>-5.4884742041712373</v>
      </c>
      <c r="H60" s="12"/>
      <c r="I60" s="32">
        <v>34.333999999999996</v>
      </c>
      <c r="J60" s="33">
        <v>43.243356001501915</v>
      </c>
      <c r="K60" s="51"/>
    </row>
    <row r="61" spans="1:11">
      <c r="A61" s="19" t="s">
        <v>45</v>
      </c>
      <c r="B61" s="20">
        <v>0.49</v>
      </c>
      <c r="C61" s="17">
        <v>1.1048976278524394</v>
      </c>
      <c r="D61" s="18">
        <v>-25.304878048780495</v>
      </c>
      <c r="E61" s="20">
        <v>2.0410000000000004</v>
      </c>
      <c r="F61" s="17">
        <v>4.6022368539731211</v>
      </c>
      <c r="G61" s="18">
        <v>-20.983352690669754</v>
      </c>
      <c r="H61" s="12"/>
      <c r="I61" s="32">
        <v>44.348000000000013</v>
      </c>
      <c r="J61" s="33">
        <v>29.166423952933005</v>
      </c>
      <c r="K61" s="51"/>
    </row>
    <row r="62" spans="1:11">
      <c r="A62" s="19" t="s">
        <v>47</v>
      </c>
      <c r="B62" s="20">
        <v>0.70199999999999996</v>
      </c>
      <c r="C62" s="17">
        <v>1.5006733790803564</v>
      </c>
      <c r="D62" s="18">
        <v>43.265306122448969</v>
      </c>
      <c r="E62" s="20">
        <v>1.9819999999999998</v>
      </c>
      <c r="F62" s="17">
        <v>4.2369439278308647</v>
      </c>
      <c r="G62" s="18">
        <v>-2.8907398334150218</v>
      </c>
      <c r="H62" s="12"/>
      <c r="I62" s="32">
        <v>46.778999999999996</v>
      </c>
      <c r="J62" s="33">
        <v>5.4816451700189015</v>
      </c>
      <c r="K62" s="51"/>
    </row>
    <row r="63" spans="1:11">
      <c r="A63" s="19" t="s">
        <v>104</v>
      </c>
      <c r="B63" s="20">
        <v>0.28299999999999997</v>
      </c>
      <c r="C63" s="17">
        <v>0.59809370839233256</v>
      </c>
      <c r="D63" s="18">
        <v>-59.686609686609685</v>
      </c>
      <c r="E63" s="20">
        <v>1.6569999999999998</v>
      </c>
      <c r="F63" s="17">
        <v>3.5019126318236578</v>
      </c>
      <c r="G63" s="18">
        <v>-16.397578203834509</v>
      </c>
      <c r="H63" s="12"/>
      <c r="I63" s="32">
        <v>47.316999999999993</v>
      </c>
      <c r="J63" s="33">
        <v>1.1500887150216907</v>
      </c>
      <c r="K63" s="51"/>
    </row>
    <row r="64" spans="1:11">
      <c r="A64" s="19" t="s">
        <v>107</v>
      </c>
      <c r="B64" s="20">
        <v>0.66400000000000003</v>
      </c>
      <c r="C64" s="17">
        <v>1.0236960979294822</v>
      </c>
      <c r="D64" s="18">
        <v>134.62897526501771</v>
      </c>
      <c r="E64" s="20">
        <v>2.0679999999999996</v>
      </c>
      <c r="F64" s="17">
        <v>3.1882583290936273</v>
      </c>
      <c r="G64" s="18">
        <v>24.803862401931191</v>
      </c>
      <c r="H64" s="12"/>
      <c r="I64" s="32">
        <v>64.863</v>
      </c>
      <c r="J64" s="33">
        <v>37.081809920324638</v>
      </c>
      <c r="K64" s="51"/>
    </row>
    <row r="65" spans="1:11">
      <c r="A65" s="19" t="s">
        <v>110</v>
      </c>
      <c r="B65" s="20">
        <v>0.79800000000000004</v>
      </c>
      <c r="C65" s="17">
        <v>1.1053856382978726</v>
      </c>
      <c r="D65" s="18">
        <v>20.180722891566266</v>
      </c>
      <c r="E65" s="20">
        <v>1.9259999999999999</v>
      </c>
      <c r="F65" s="17">
        <v>2.6678856382978724</v>
      </c>
      <c r="G65" s="18">
        <v>-6.866537717601533</v>
      </c>
      <c r="H65" s="12"/>
      <c r="I65" s="32">
        <v>72.191999999999993</v>
      </c>
      <c r="J65" s="33">
        <v>11.299199851995736</v>
      </c>
      <c r="K65" s="51"/>
    </row>
    <row r="66" spans="1:11">
      <c r="A66" s="19" t="s">
        <v>113</v>
      </c>
      <c r="B66" s="20">
        <v>1.5089999999999999</v>
      </c>
      <c r="C66" s="17">
        <v>2.0380875202593187</v>
      </c>
      <c r="D66" s="18">
        <v>89.097744360902226</v>
      </c>
      <c r="E66" s="20">
        <v>2.6079999999999997</v>
      </c>
      <c r="F66" s="17">
        <v>3.5224203133441372</v>
      </c>
      <c r="G66" s="18">
        <v>35.410176531671844</v>
      </c>
      <c r="H66" s="12"/>
      <c r="I66" s="32">
        <v>74.040000000000006</v>
      </c>
      <c r="J66" s="33">
        <v>2.5598404255319336</v>
      </c>
      <c r="K66" s="51"/>
    </row>
    <row r="67" spans="1:11">
      <c r="A67" s="19" t="s">
        <v>114</v>
      </c>
      <c r="B67" s="12">
        <v>3.2240000000000002</v>
      </c>
      <c r="C67" s="17">
        <v>5.1134831638884046</v>
      </c>
      <c r="D67" s="18">
        <v>113.6514247846256</v>
      </c>
      <c r="E67" s="20">
        <v>2.1120000000000001</v>
      </c>
      <c r="F67" s="17">
        <v>3.3497755713809898</v>
      </c>
      <c r="G67" s="18">
        <v>-19.018404907975444</v>
      </c>
      <c r="H67" s="20"/>
      <c r="I67" s="34">
        <v>63.048999999999999</v>
      </c>
      <c r="J67" s="33">
        <v>-14.844678552133988</v>
      </c>
      <c r="K67" s="51"/>
    </row>
    <row r="68" spans="1:11">
      <c r="A68" s="19" t="s">
        <v>121</v>
      </c>
      <c r="B68" s="12">
        <v>1.274</v>
      </c>
      <c r="C68" s="17">
        <v>2.2949165976150159</v>
      </c>
      <c r="D68" s="18">
        <v>-60.483870967741943</v>
      </c>
      <c r="E68" s="20">
        <v>1.6179999999999999</v>
      </c>
      <c r="F68" s="17">
        <v>2.9145801059192267</v>
      </c>
      <c r="G68" s="18">
        <v>-23.390151515151523</v>
      </c>
      <c r="H68" s="20"/>
      <c r="I68" s="34">
        <v>55.51400000000001</v>
      </c>
      <c r="J68" s="33">
        <v>-11.951022220812368</v>
      </c>
      <c r="K68" s="51"/>
    </row>
    <row r="69" spans="1:11">
      <c r="A69" s="21" t="s">
        <v>142</v>
      </c>
      <c r="B69" s="25">
        <v>2.484</v>
      </c>
      <c r="C69" s="23">
        <v>4.1825927360285577</v>
      </c>
      <c r="D69" s="24">
        <v>-22.952853598014897</v>
      </c>
      <c r="E69" s="22">
        <v>2.19</v>
      </c>
      <c r="F69" s="23">
        <v>3.6875515667884624</v>
      </c>
      <c r="G69" s="24">
        <v>3.6931818181818108</v>
      </c>
      <c r="H69" s="22"/>
      <c r="I69" s="35">
        <v>59.389000000000003</v>
      </c>
      <c r="J69" s="36">
        <v>-5.8050088026772775</v>
      </c>
      <c r="K69" s="51"/>
    </row>
    <row r="70" spans="1:11">
      <c r="A70" s="12"/>
      <c r="B70" s="12"/>
      <c r="C70" s="12"/>
      <c r="D70" s="12"/>
      <c r="E70" s="12"/>
      <c r="F70" s="12"/>
      <c r="G70" s="12"/>
      <c r="H70" s="12"/>
      <c r="I70" s="12"/>
      <c r="J70" s="12"/>
    </row>
    <row r="71" spans="1:11">
      <c r="A71" s="27" t="s">
        <v>60</v>
      </c>
      <c r="B71" s="12"/>
      <c r="C71" s="27"/>
      <c r="D71" s="27"/>
      <c r="E71" s="27"/>
      <c r="F71" s="27"/>
      <c r="G71" s="27"/>
      <c r="H71" s="12"/>
      <c r="I71" s="12"/>
      <c r="J71" s="12"/>
    </row>
    <row r="72" spans="1:11" ht="14.25">
      <c r="A72" s="12"/>
      <c r="B72" s="28" t="s">
        <v>120</v>
      </c>
      <c r="C72" s="12"/>
      <c r="D72" s="12"/>
      <c r="E72" s="12"/>
      <c r="F72" s="12"/>
      <c r="G72" s="12"/>
      <c r="H72" s="12"/>
      <c r="I72" s="12"/>
      <c r="J72" s="12"/>
    </row>
    <row r="73" spans="1:11">
      <c r="A73" s="12"/>
      <c r="B73" s="12"/>
      <c r="C73" s="12"/>
      <c r="D73" s="12"/>
      <c r="E73" s="12"/>
      <c r="F73" s="12"/>
      <c r="G73" s="12"/>
      <c r="H73" s="12"/>
      <c r="I73" s="12"/>
      <c r="J73" s="12"/>
    </row>
    <row r="74" spans="1:11">
      <c r="A74" s="525" t="s">
        <v>0</v>
      </c>
      <c r="B74" s="522" t="s">
        <v>13</v>
      </c>
      <c r="C74" s="523"/>
      <c r="D74" s="524"/>
      <c r="E74" s="522" t="s">
        <v>14</v>
      </c>
      <c r="F74" s="523"/>
      <c r="G74" s="524"/>
      <c r="H74" s="522" t="s">
        <v>15</v>
      </c>
      <c r="I74" s="523"/>
      <c r="J74" s="523"/>
    </row>
    <row r="75" spans="1:11">
      <c r="A75" s="528"/>
      <c r="B75" s="13" t="s">
        <v>6</v>
      </c>
      <c r="C75" s="14" t="s">
        <v>112</v>
      </c>
      <c r="D75" s="14" t="s">
        <v>111</v>
      </c>
      <c r="E75" s="14" t="s">
        <v>6</v>
      </c>
      <c r="F75" s="14" t="s">
        <v>112</v>
      </c>
      <c r="G75" s="14" t="s">
        <v>111</v>
      </c>
      <c r="H75" s="14" t="s">
        <v>6</v>
      </c>
      <c r="I75" s="14" t="s">
        <v>112</v>
      </c>
      <c r="J75" s="37" t="s">
        <v>111</v>
      </c>
    </row>
    <row r="76" spans="1:11">
      <c r="A76" s="11" t="s">
        <v>63</v>
      </c>
      <c r="B76" s="10" t="s">
        <v>64</v>
      </c>
      <c r="C76" s="10" t="s">
        <v>65</v>
      </c>
      <c r="D76" s="10" t="s">
        <v>66</v>
      </c>
      <c r="E76" s="10" t="s">
        <v>67</v>
      </c>
      <c r="F76" s="10" t="s">
        <v>68</v>
      </c>
      <c r="G76" s="10" t="s">
        <v>69</v>
      </c>
      <c r="H76" s="10" t="s">
        <v>70</v>
      </c>
      <c r="I76" s="10" t="s">
        <v>71</v>
      </c>
      <c r="J76" s="11" t="s">
        <v>72</v>
      </c>
    </row>
    <row r="77" spans="1:11" hidden="1">
      <c r="A77" s="19" t="s">
        <v>40</v>
      </c>
      <c r="B77" s="12">
        <v>0.49099999999999999</v>
      </c>
      <c r="C77" s="17">
        <v>91.604477611940297</v>
      </c>
      <c r="D77" s="38">
        <v>204.96894409937883</v>
      </c>
      <c r="E77" s="20">
        <v>4.4999999999999998E-2</v>
      </c>
      <c r="F77" s="17">
        <v>8.3955223880597014</v>
      </c>
      <c r="G77" s="38">
        <v>-11.764705882352938</v>
      </c>
      <c r="H77" s="40"/>
      <c r="I77" s="39"/>
      <c r="J77" s="17"/>
    </row>
    <row r="78" spans="1:11">
      <c r="A78" s="19" t="s">
        <v>44</v>
      </c>
      <c r="B78" s="12">
        <v>0.46600000000000003</v>
      </c>
      <c r="C78" s="17">
        <v>90.485436893203882</v>
      </c>
      <c r="D78" s="38">
        <v>-5.0916496945010108</v>
      </c>
      <c r="E78" s="20">
        <v>4.9000000000000002E-2</v>
      </c>
      <c r="F78" s="17">
        <v>9.5145631067961176</v>
      </c>
      <c r="G78" s="38">
        <v>8.8888888888888964</v>
      </c>
      <c r="H78" s="40"/>
      <c r="I78" s="39"/>
      <c r="J78" s="17"/>
    </row>
    <row r="79" spans="1:11">
      <c r="A79" s="19" t="s">
        <v>45</v>
      </c>
      <c r="B79" s="12">
        <v>0.97299999999999998</v>
      </c>
      <c r="C79" s="17">
        <v>97.105788423153683</v>
      </c>
      <c r="D79" s="38">
        <v>108.79828326180254</v>
      </c>
      <c r="E79" s="20">
        <v>2.9000000000000001E-2</v>
      </c>
      <c r="F79" s="17">
        <v>2.8942115768463079</v>
      </c>
      <c r="G79" s="38">
        <v>-40.816326530612244</v>
      </c>
      <c r="H79" s="40"/>
      <c r="I79" s="39"/>
      <c r="J79" s="41"/>
    </row>
    <row r="80" spans="1:11">
      <c r="A80" s="19" t="s">
        <v>47</v>
      </c>
      <c r="B80" s="12">
        <v>0.30199999999999999</v>
      </c>
      <c r="C80" s="17">
        <v>92.073170731707307</v>
      </c>
      <c r="D80" s="38">
        <v>-68.961973278520048</v>
      </c>
      <c r="E80" s="20">
        <v>2.5999999999999999E-2</v>
      </c>
      <c r="F80" s="17">
        <v>7.9268292682926829</v>
      </c>
      <c r="G80" s="38">
        <v>-10.344827586206906</v>
      </c>
      <c r="H80" s="40"/>
      <c r="I80" s="39"/>
      <c r="J80" s="41"/>
    </row>
    <row r="81" spans="1:10">
      <c r="A81" s="19" t="s">
        <v>104</v>
      </c>
      <c r="B81" s="12">
        <v>0.86199999999999999</v>
      </c>
      <c r="C81" s="17">
        <v>95.459579180509408</v>
      </c>
      <c r="D81" s="38">
        <v>185.43046357615896</v>
      </c>
      <c r="E81" s="20">
        <v>4.1000000000000002E-2</v>
      </c>
      <c r="F81" s="17">
        <v>4.5404208194905875</v>
      </c>
      <c r="G81" s="38">
        <v>57.692307692307701</v>
      </c>
      <c r="H81" s="40"/>
      <c r="I81" s="39"/>
      <c r="J81" s="41"/>
    </row>
    <row r="82" spans="1:10">
      <c r="A82" s="19" t="s">
        <v>107</v>
      </c>
      <c r="B82" s="20">
        <v>0.41</v>
      </c>
      <c r="C82" s="17">
        <v>72.56637168141593</v>
      </c>
      <c r="D82" s="38">
        <v>-52.436194895591655</v>
      </c>
      <c r="E82" s="20">
        <v>0.155</v>
      </c>
      <c r="F82" s="17">
        <v>27.433628318584073</v>
      </c>
      <c r="G82" s="38">
        <v>278.04878048780483</v>
      </c>
      <c r="H82" s="40"/>
      <c r="I82" s="39"/>
      <c r="J82" s="41"/>
    </row>
    <row r="83" spans="1:10">
      <c r="A83" s="19" t="s">
        <v>110</v>
      </c>
      <c r="B83" s="42">
        <v>0.47099999999999997</v>
      </c>
      <c r="C83" s="17">
        <v>77.213114754098356</v>
      </c>
      <c r="D83" s="38">
        <v>14.878048780487806</v>
      </c>
      <c r="E83" s="20">
        <v>0.13900000000000001</v>
      </c>
      <c r="F83" s="17">
        <v>22.786885245901644</v>
      </c>
      <c r="G83" s="38">
        <v>-10.322580645161283</v>
      </c>
      <c r="H83" s="40"/>
      <c r="I83" s="39"/>
      <c r="J83" s="41"/>
    </row>
    <row r="84" spans="1:10">
      <c r="A84" s="19" t="s">
        <v>113</v>
      </c>
      <c r="B84" s="12">
        <v>0.58899999999999997</v>
      </c>
      <c r="C84" s="17">
        <v>56.041864890580399</v>
      </c>
      <c r="D84" s="38">
        <v>25.053078556263269</v>
      </c>
      <c r="E84" s="20">
        <v>0.46200000000000002</v>
      </c>
      <c r="F84" s="17">
        <v>43.958135109419608</v>
      </c>
      <c r="G84" s="38">
        <v>232.37410071942446</v>
      </c>
      <c r="H84" s="40"/>
      <c r="I84" s="39"/>
      <c r="J84" s="41"/>
    </row>
    <row r="85" spans="1:10">
      <c r="A85" s="19" t="s">
        <v>115</v>
      </c>
      <c r="B85" s="12">
        <v>1.121</v>
      </c>
      <c r="C85" s="17">
        <v>75.083724045545878</v>
      </c>
      <c r="D85" s="18">
        <v>90.322580645161295</v>
      </c>
      <c r="E85" s="20">
        <v>0.32</v>
      </c>
      <c r="F85" s="17">
        <v>21.433355659745477</v>
      </c>
      <c r="G85" s="18">
        <v>-30.735930735930737</v>
      </c>
      <c r="H85" s="20">
        <v>5.1999999999999998E-2</v>
      </c>
      <c r="I85" s="17">
        <v>3.4829202947086402</v>
      </c>
      <c r="J85" s="17">
        <v>0</v>
      </c>
    </row>
    <row r="86" spans="1:10">
      <c r="A86" s="19" t="s">
        <v>121</v>
      </c>
      <c r="B86" s="12">
        <v>1.7390000000000001</v>
      </c>
      <c r="C86" s="17">
        <v>93.494623655913983</v>
      </c>
      <c r="D86" s="18">
        <v>55.129348795718116</v>
      </c>
      <c r="E86" s="20">
        <v>6.9000000000000006E-2</v>
      </c>
      <c r="F86" s="17">
        <v>3.7096774193548385</v>
      </c>
      <c r="G86" s="18">
        <v>-78.4375</v>
      </c>
      <c r="H86" s="20">
        <v>5.1999999999999998E-2</v>
      </c>
      <c r="I86" s="17">
        <v>2.7956989247311825</v>
      </c>
      <c r="J86" s="17">
        <v>0</v>
      </c>
    </row>
    <row r="87" spans="1:10">
      <c r="A87" s="21" t="s">
        <v>142</v>
      </c>
      <c r="B87" s="25">
        <v>2.8420000000000001</v>
      </c>
      <c r="C87" s="23">
        <v>73.285198555956669</v>
      </c>
      <c r="D87" s="24">
        <v>153.52363960749332</v>
      </c>
      <c r="E87" s="22">
        <v>2.3E-2</v>
      </c>
      <c r="F87" s="23">
        <v>0.59308922124806596</v>
      </c>
      <c r="G87" s="24">
        <v>-92.8125</v>
      </c>
      <c r="H87" s="22">
        <v>1.0129999999999999</v>
      </c>
      <c r="I87" s="23">
        <v>2.7956989247311825</v>
      </c>
      <c r="J87" s="23">
        <v>0</v>
      </c>
    </row>
    <row r="88" spans="1:10">
      <c r="A88" s="12"/>
      <c r="B88" s="12"/>
      <c r="C88" s="12"/>
      <c r="D88" s="12"/>
      <c r="E88" s="25"/>
      <c r="F88" s="25"/>
      <c r="G88" s="25"/>
      <c r="H88" s="25"/>
      <c r="I88" s="25"/>
      <c r="J88" s="25"/>
    </row>
    <row r="89" spans="1:10">
      <c r="A89" s="529" t="s">
        <v>0</v>
      </c>
      <c r="B89" s="43"/>
      <c r="C89" s="43"/>
      <c r="D89" s="43"/>
      <c r="E89" s="12"/>
      <c r="F89" s="12"/>
      <c r="G89" s="12"/>
      <c r="H89" s="531" t="s">
        <v>32</v>
      </c>
      <c r="I89" s="531"/>
      <c r="J89" s="531"/>
    </row>
    <row r="90" spans="1:10">
      <c r="A90" s="530"/>
      <c r="B90" s="42"/>
      <c r="C90" s="12"/>
      <c r="D90" s="12"/>
      <c r="E90" s="12"/>
      <c r="F90" s="12"/>
      <c r="G90" s="12"/>
      <c r="H90" s="44" t="s">
        <v>6</v>
      </c>
      <c r="I90" s="45"/>
      <c r="J90" s="30" t="s">
        <v>7</v>
      </c>
    </row>
    <row r="91" spans="1:10">
      <c r="A91" s="9" t="s">
        <v>73</v>
      </c>
      <c r="B91" s="25"/>
      <c r="C91" s="25"/>
      <c r="D91" s="25"/>
      <c r="E91" s="25"/>
      <c r="F91" s="25"/>
      <c r="G91" s="25"/>
      <c r="H91" s="9" t="s">
        <v>74</v>
      </c>
      <c r="I91" s="45"/>
      <c r="J91" s="11" t="s">
        <v>75</v>
      </c>
    </row>
    <row r="92" spans="1:10" hidden="1">
      <c r="A92" s="19" t="s">
        <v>40</v>
      </c>
      <c r="B92" s="12"/>
      <c r="C92" s="12"/>
      <c r="D92" s="12"/>
      <c r="E92" s="12"/>
      <c r="F92" s="12"/>
      <c r="G92" s="12"/>
      <c r="H92" s="34">
        <v>0.53600000000000003</v>
      </c>
      <c r="I92" s="27"/>
      <c r="J92" s="33">
        <v>152.83018867924531</v>
      </c>
    </row>
    <row r="93" spans="1:10">
      <c r="A93" s="19" t="s">
        <v>44</v>
      </c>
      <c r="B93" s="12"/>
      <c r="C93" s="12"/>
      <c r="D93" s="12"/>
      <c r="E93" s="12"/>
      <c r="F93" s="12"/>
      <c r="G93" s="12"/>
      <c r="H93" s="34">
        <v>0.51500000000000001</v>
      </c>
      <c r="I93" s="27"/>
      <c r="J93" s="33">
        <v>-3.9179104477611975</v>
      </c>
    </row>
    <row r="94" spans="1:10">
      <c r="A94" s="19" t="s">
        <v>45</v>
      </c>
      <c r="B94" s="12"/>
      <c r="C94" s="12"/>
      <c r="D94" s="12"/>
      <c r="E94" s="12"/>
      <c r="F94" s="12"/>
      <c r="G94" s="12"/>
      <c r="H94" s="34">
        <v>1.002</v>
      </c>
      <c r="I94" s="27"/>
      <c r="J94" s="33">
        <v>94.5631067961165</v>
      </c>
    </row>
    <row r="95" spans="1:10">
      <c r="A95" s="19" t="s">
        <v>47</v>
      </c>
      <c r="B95" s="12"/>
      <c r="C95" s="12"/>
      <c r="D95" s="12"/>
      <c r="E95" s="12"/>
      <c r="F95" s="12"/>
      <c r="G95" s="12"/>
      <c r="H95" s="34">
        <v>0.32800000000000001</v>
      </c>
      <c r="I95" s="27"/>
      <c r="J95" s="33">
        <v>-67.265469061876246</v>
      </c>
    </row>
    <row r="96" spans="1:10">
      <c r="A96" s="19" t="s">
        <v>104</v>
      </c>
      <c r="B96" s="12"/>
      <c r="C96" s="12"/>
      <c r="D96" s="12"/>
      <c r="E96" s="12"/>
      <c r="F96" s="12"/>
      <c r="G96" s="12"/>
      <c r="H96" s="34">
        <v>0.90300000000000002</v>
      </c>
      <c r="I96" s="27"/>
      <c r="J96" s="33">
        <v>175.30487804878047</v>
      </c>
    </row>
    <row r="97" spans="1:10">
      <c r="A97" s="19" t="s">
        <v>107</v>
      </c>
      <c r="B97" s="12"/>
      <c r="C97" s="12"/>
      <c r="D97" s="12"/>
      <c r="E97" s="12"/>
      <c r="F97" s="12"/>
      <c r="G97" s="12"/>
      <c r="H97" s="34">
        <v>0.56499999999999995</v>
      </c>
      <c r="I97" s="27"/>
      <c r="J97" s="33">
        <v>-37.430786267995579</v>
      </c>
    </row>
    <row r="98" spans="1:10">
      <c r="A98" s="19" t="s">
        <v>110</v>
      </c>
      <c r="B98" s="12"/>
      <c r="C98" s="12"/>
      <c r="D98" s="12"/>
      <c r="E98" s="12"/>
      <c r="F98" s="12"/>
      <c r="G98" s="12"/>
      <c r="H98" s="34">
        <v>0.61</v>
      </c>
      <c r="I98" s="27"/>
      <c r="J98" s="33">
        <v>7.9646017699115115</v>
      </c>
    </row>
    <row r="99" spans="1:10">
      <c r="A99" s="19" t="s">
        <v>113</v>
      </c>
      <c r="B99" s="12"/>
      <c r="C99" s="12"/>
      <c r="D99" s="12"/>
      <c r="E99" s="12"/>
      <c r="F99" s="12"/>
      <c r="G99" s="12"/>
      <c r="H99" s="34">
        <v>1.0509999999999999</v>
      </c>
      <c r="I99" s="27"/>
      <c r="J99" s="33">
        <v>72.295081967213108</v>
      </c>
    </row>
    <row r="100" spans="1:10">
      <c r="A100" s="19" t="s">
        <v>115</v>
      </c>
      <c r="B100" s="12"/>
      <c r="C100" s="12"/>
      <c r="D100" s="12"/>
      <c r="E100" s="12"/>
      <c r="F100" s="12"/>
      <c r="G100" s="12"/>
      <c r="H100" s="34">
        <v>1.4930000000000001</v>
      </c>
      <c r="I100" s="27"/>
      <c r="J100" s="33">
        <v>42.05518553758327</v>
      </c>
    </row>
    <row r="101" spans="1:10">
      <c r="A101" s="19" t="s">
        <v>121</v>
      </c>
      <c r="B101" s="12"/>
      <c r="C101" s="12"/>
      <c r="D101" s="12"/>
      <c r="E101" s="12"/>
      <c r="F101" s="12"/>
      <c r="G101" s="12"/>
      <c r="H101" s="34">
        <v>1.86</v>
      </c>
      <c r="I101" s="27"/>
      <c r="J101" s="33">
        <v>24.581379772270598</v>
      </c>
    </row>
    <row r="102" spans="1:10" ht="13.5" thickBot="1">
      <c r="A102" s="46" t="s">
        <v>142</v>
      </c>
      <c r="B102" s="47"/>
      <c r="C102" s="47"/>
      <c r="D102" s="47"/>
      <c r="E102" s="47"/>
      <c r="F102" s="47"/>
      <c r="G102" s="47"/>
      <c r="H102" s="48">
        <v>3.8780000000000001</v>
      </c>
      <c r="I102" s="49"/>
      <c r="J102" s="50">
        <v>159.74547890154048</v>
      </c>
    </row>
    <row r="103" spans="1:10" ht="13.5" thickTop="1"/>
  </sheetData>
  <mergeCells count="22">
    <mergeCell ref="A74:A75"/>
    <mergeCell ref="B74:D74"/>
    <mergeCell ref="E74:G74"/>
    <mergeCell ref="H74:J74"/>
    <mergeCell ref="A89:A90"/>
    <mergeCell ref="H89:J89"/>
    <mergeCell ref="I56:J56"/>
    <mergeCell ref="E3:G3"/>
    <mergeCell ref="H3:J3"/>
    <mergeCell ref="A3:A4"/>
    <mergeCell ref="H33:J33"/>
    <mergeCell ref="A18:A19"/>
    <mergeCell ref="B18:D18"/>
    <mergeCell ref="H18:J18"/>
    <mergeCell ref="E18:G18"/>
    <mergeCell ref="A33:A34"/>
    <mergeCell ref="B33:D33"/>
    <mergeCell ref="B3:D3"/>
    <mergeCell ref="E33:G33"/>
    <mergeCell ref="A56:A57"/>
    <mergeCell ref="B56:D56"/>
    <mergeCell ref="E56:G56"/>
  </mergeCells>
  <pageMargins left="0.70866141732283472" right="0.70866141732283472" top="0.74803149606299213" bottom="0.74803149606299213" header="0.31496062992125984" footer="0.31496062992125984"/>
  <pageSetup firstPageNumber="7" orientation="portrait" useFirstPageNumber="1" r:id="rId1"/>
  <headerFooter>
    <oddFooter>&amp;C5.&amp;P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FF"/>
  </sheetPr>
  <dimension ref="A1:N31"/>
  <sheetViews>
    <sheetView zoomScaleNormal="100" zoomScaleSheetLayoutView="100" workbookViewId="0">
      <selection activeCell="M8" sqref="M8"/>
    </sheetView>
  </sheetViews>
  <sheetFormatPr defaultColWidth="10.28515625" defaultRowHeight="12.75"/>
  <cols>
    <col min="1" max="1" width="8.7109375" style="119" customWidth="1"/>
    <col min="2" max="2" width="9.28515625" style="115" customWidth="1"/>
    <col min="3" max="4" width="9.28515625" style="119" customWidth="1"/>
    <col min="5" max="5" width="9.28515625" style="115" customWidth="1"/>
    <col min="6" max="10" width="9.28515625" style="119" customWidth="1"/>
    <col min="11" max="11" width="3.85546875" style="119" customWidth="1"/>
    <col min="12" max="16384" width="10.28515625" style="119"/>
  </cols>
  <sheetData>
    <row r="1" spans="1:14" s="131" customFormat="1" ht="27.75" customHeight="1">
      <c r="A1" s="498" t="s">
        <v>281</v>
      </c>
      <c r="B1" s="564"/>
      <c r="C1" s="564"/>
      <c r="D1" s="564"/>
      <c r="E1" s="564"/>
      <c r="F1" s="564"/>
      <c r="G1" s="564"/>
      <c r="H1" s="564"/>
      <c r="I1" s="564"/>
      <c r="J1" s="565"/>
    </row>
    <row r="2" spans="1:14" s="131" customFormat="1" ht="18" customHeight="1">
      <c r="A2" s="566" t="s">
        <v>194</v>
      </c>
      <c r="B2" s="567"/>
      <c r="C2" s="567"/>
      <c r="D2" s="567"/>
      <c r="E2" s="567"/>
      <c r="F2" s="567"/>
      <c r="G2" s="567"/>
      <c r="H2" s="567"/>
      <c r="I2" s="567"/>
      <c r="J2" s="568"/>
    </row>
    <row r="3" spans="1:14" s="131" customFormat="1" ht="22.5" customHeight="1">
      <c r="A3" s="550" t="s">
        <v>0</v>
      </c>
      <c r="B3" s="569" t="s">
        <v>224</v>
      </c>
      <c r="C3" s="569"/>
      <c r="D3" s="569"/>
      <c r="E3" s="569" t="s">
        <v>193</v>
      </c>
      <c r="F3" s="569"/>
      <c r="G3" s="569"/>
      <c r="H3" s="569" t="s">
        <v>179</v>
      </c>
      <c r="I3" s="569"/>
      <c r="J3" s="570"/>
    </row>
    <row r="4" spans="1:14" s="131" customFormat="1" ht="21.75" customHeight="1">
      <c r="A4" s="550"/>
      <c r="B4" s="251" t="s">
        <v>6</v>
      </c>
      <c r="C4" s="251" t="s">
        <v>225</v>
      </c>
      <c r="D4" s="251" t="s">
        <v>111</v>
      </c>
      <c r="E4" s="251" t="s">
        <v>6</v>
      </c>
      <c r="F4" s="251" t="s">
        <v>225</v>
      </c>
      <c r="G4" s="251" t="s">
        <v>111</v>
      </c>
      <c r="H4" s="251" t="s">
        <v>6</v>
      </c>
      <c r="I4" s="251" t="s">
        <v>225</v>
      </c>
      <c r="J4" s="252" t="s">
        <v>111</v>
      </c>
      <c r="N4" s="138"/>
    </row>
    <row r="5" spans="1:14" s="129" customFormat="1" ht="18" customHeight="1">
      <c r="A5" s="216" t="s">
        <v>63</v>
      </c>
      <c r="B5" s="215" t="s">
        <v>64</v>
      </c>
      <c r="C5" s="215" t="s">
        <v>65</v>
      </c>
      <c r="D5" s="215" t="s">
        <v>66</v>
      </c>
      <c r="E5" s="215" t="s">
        <v>67</v>
      </c>
      <c r="F5" s="215" t="s">
        <v>68</v>
      </c>
      <c r="G5" s="215" t="s">
        <v>69</v>
      </c>
      <c r="H5" s="215" t="s">
        <v>70</v>
      </c>
      <c r="I5" s="215" t="s">
        <v>71</v>
      </c>
      <c r="J5" s="217" t="s">
        <v>72</v>
      </c>
    </row>
    <row r="6" spans="1:14" s="131" customFormat="1" ht="15" customHeight="1">
      <c r="A6" s="134" t="s">
        <v>142</v>
      </c>
      <c r="B6" s="111">
        <v>2.8420000000000001</v>
      </c>
      <c r="C6" s="352">
        <v>73.285198555956669</v>
      </c>
      <c r="D6" s="426">
        <v>63.427257044278313</v>
      </c>
      <c r="E6" s="447">
        <v>2.3E-2</v>
      </c>
      <c r="F6" s="352">
        <v>0.59308922124806596</v>
      </c>
      <c r="G6" s="426">
        <v>-66.666666666666671</v>
      </c>
      <c r="H6" s="447">
        <v>1.0129999999999999</v>
      </c>
      <c r="I6" s="448">
        <v>26.121712222795249</v>
      </c>
      <c r="J6" s="453">
        <v>1848.0769230769229</v>
      </c>
    </row>
    <row r="7" spans="1:14" s="131" customFormat="1" ht="15" customHeight="1">
      <c r="A7" s="134" t="s">
        <v>145</v>
      </c>
      <c r="B7" s="111">
        <v>4.5730000000000004</v>
      </c>
      <c r="C7" s="352">
        <v>95.092534830526105</v>
      </c>
      <c r="D7" s="426">
        <v>60.907811400422247</v>
      </c>
      <c r="E7" s="449">
        <v>1.0999999999999999E-2</v>
      </c>
      <c r="F7" s="352">
        <v>0.22873778332293612</v>
      </c>
      <c r="G7" s="426">
        <v>-52.173913043478258</v>
      </c>
      <c r="H7" s="449">
        <v>0.22500000000000001</v>
      </c>
      <c r="I7" s="450">
        <v>4.6787273861509666</v>
      </c>
      <c r="J7" s="454">
        <v>-77.788746298124394</v>
      </c>
    </row>
    <row r="8" spans="1:14" s="131" customFormat="1" ht="15" customHeight="1">
      <c r="A8" s="134" t="s">
        <v>150</v>
      </c>
      <c r="B8" s="111">
        <v>6.6120000000000001</v>
      </c>
      <c r="C8" s="352">
        <v>96.062763329943351</v>
      </c>
      <c r="D8" s="426">
        <v>44.587797944456582</v>
      </c>
      <c r="E8" s="449">
        <v>1.2E-2</v>
      </c>
      <c r="F8" s="352">
        <v>0.17434258317594073</v>
      </c>
      <c r="G8" s="426">
        <v>9.0909090909090988</v>
      </c>
      <c r="H8" s="449">
        <v>0.25900000000000001</v>
      </c>
      <c r="I8" s="450">
        <v>3.762894086880721</v>
      </c>
      <c r="J8" s="454">
        <v>15.111111111111112</v>
      </c>
    </row>
    <row r="9" spans="1:14" s="131" customFormat="1" ht="15" customHeight="1">
      <c r="A9" s="134" t="s">
        <v>156</v>
      </c>
      <c r="B9" s="111">
        <v>6.7839999999999998</v>
      </c>
      <c r="C9" s="352">
        <v>94.091539528432733</v>
      </c>
      <c r="D9" s="426">
        <v>2.6013309134906186</v>
      </c>
      <c r="E9" s="449">
        <v>1.4E-2</v>
      </c>
      <c r="F9" s="352">
        <v>0.19417475728155342</v>
      </c>
      <c r="G9" s="426">
        <v>16.666666666666668</v>
      </c>
      <c r="H9" s="449">
        <v>0.41199999999999998</v>
      </c>
      <c r="I9" s="450">
        <v>5.7142857142857135</v>
      </c>
      <c r="J9" s="454">
        <v>59.073359073359057</v>
      </c>
    </row>
    <row r="10" spans="1:14" s="131" customFormat="1" ht="15" customHeight="1">
      <c r="A10" s="134" t="s">
        <v>159</v>
      </c>
      <c r="B10" s="111">
        <v>5.319</v>
      </c>
      <c r="C10" s="352">
        <v>93.776445698166413</v>
      </c>
      <c r="D10" s="426">
        <v>-21.594929245283019</v>
      </c>
      <c r="E10" s="449">
        <v>2.5000000000000001E-2</v>
      </c>
      <c r="F10" s="352">
        <v>0.44076163610719321</v>
      </c>
      <c r="G10" s="426">
        <v>78.571428571428569</v>
      </c>
      <c r="H10" s="449">
        <v>0.32800000000000001</v>
      </c>
      <c r="I10" s="450">
        <v>5.7827926657263751</v>
      </c>
      <c r="J10" s="454">
        <v>-20.3883495145631</v>
      </c>
    </row>
    <row r="11" spans="1:14" s="131" customFormat="1" ht="15" customHeight="1">
      <c r="A11" s="134" t="s">
        <v>165</v>
      </c>
      <c r="B11" s="111">
        <v>5.0590000000000002</v>
      </c>
      <c r="C11" s="352">
        <v>92.065514103730663</v>
      </c>
      <c r="D11" s="426">
        <v>-4.8881368678322952</v>
      </c>
      <c r="E11" s="449">
        <v>2.8000000000000001E-2</v>
      </c>
      <c r="F11" s="352">
        <v>0.50955414012738853</v>
      </c>
      <c r="G11" s="426">
        <v>11.999999999999996</v>
      </c>
      <c r="H11" s="449">
        <v>0.40799999999999997</v>
      </c>
      <c r="I11" s="450">
        <v>7.4249317561419463</v>
      </c>
      <c r="J11" s="454">
        <v>24.390243902439014</v>
      </c>
    </row>
    <row r="12" spans="1:14" s="131" customFormat="1" ht="15" customHeight="1">
      <c r="A12" s="134" t="s">
        <v>173</v>
      </c>
      <c r="B12" s="111">
        <v>4.5709999999999997</v>
      </c>
      <c r="C12" s="352">
        <v>91.768721140333255</v>
      </c>
      <c r="D12" s="426">
        <v>-9.6461751334255865</v>
      </c>
      <c r="E12" s="449">
        <v>0.10299999999999999</v>
      </c>
      <c r="F12" s="352">
        <v>2.0678578598674964</v>
      </c>
      <c r="G12" s="426">
        <v>267.85714285714283</v>
      </c>
      <c r="H12" s="449">
        <v>0.307</v>
      </c>
      <c r="I12" s="450">
        <v>6.1634209997992375</v>
      </c>
      <c r="J12" s="454">
        <v>-24.754901960784309</v>
      </c>
    </row>
    <row r="13" spans="1:14" s="131" customFormat="1" ht="15" customHeight="1">
      <c r="A13" s="134" t="s">
        <v>195</v>
      </c>
      <c r="B13" s="111">
        <v>2.7519</v>
      </c>
      <c r="C13" s="352">
        <v>81.201844903319525</v>
      </c>
      <c r="D13" s="426">
        <v>-39.796543425946176</v>
      </c>
      <c r="E13" s="449">
        <v>4.9081E-2</v>
      </c>
      <c r="F13" s="352">
        <v>1.4482603836257952</v>
      </c>
      <c r="G13" s="426">
        <v>-52.348543689320387</v>
      </c>
      <c r="H13" s="449">
        <v>0.58798141000000004</v>
      </c>
      <c r="I13" s="450">
        <v>17.349894713054663</v>
      </c>
      <c r="J13" s="454">
        <v>91.524889250814354</v>
      </c>
    </row>
    <row r="14" spans="1:14" s="131" customFormat="1" ht="15" customHeight="1">
      <c r="A14" s="412" t="s">
        <v>204</v>
      </c>
      <c r="B14" s="111">
        <v>1.0660000000000001</v>
      </c>
      <c r="C14" s="352">
        <v>68.508997429305921</v>
      </c>
      <c r="D14" s="426">
        <v>-61.263127293869694</v>
      </c>
      <c r="E14" s="449">
        <v>0.06</v>
      </c>
      <c r="F14" s="352">
        <v>3.8560411311053984</v>
      </c>
      <c r="G14" s="426">
        <v>22.246897984963628</v>
      </c>
      <c r="H14" s="449">
        <v>0.43</v>
      </c>
      <c r="I14" s="450">
        <v>27.63496143958869</v>
      </c>
      <c r="J14" s="454">
        <v>-26.868436197668228</v>
      </c>
    </row>
    <row r="15" spans="1:14" s="262" customFormat="1" ht="15" customHeight="1">
      <c r="A15" s="134" t="s">
        <v>285</v>
      </c>
      <c r="B15" s="261">
        <v>1.7250000000000001</v>
      </c>
      <c r="C15" s="427">
        <v>91.609134360063734</v>
      </c>
      <c r="D15" s="428">
        <v>61.819887429643529</v>
      </c>
      <c r="E15" s="451">
        <v>3.9E-2</v>
      </c>
      <c r="F15" s="427">
        <v>2.0711630377057886</v>
      </c>
      <c r="G15" s="428">
        <v>-34.999999999999993</v>
      </c>
      <c r="H15" s="451">
        <v>0.11899999999999999</v>
      </c>
      <c r="I15" s="452">
        <v>6.3197026022304827</v>
      </c>
      <c r="J15" s="455">
        <v>-72.325581395348848</v>
      </c>
    </row>
    <row r="16" spans="1:14" s="262" customFormat="1" ht="15" customHeight="1">
      <c r="A16" s="438" t="s">
        <v>300</v>
      </c>
      <c r="B16" s="456">
        <v>2.2589999999999999</v>
      </c>
      <c r="C16" s="457">
        <v>87.558139534883708</v>
      </c>
      <c r="D16" s="458">
        <v>30.956521739130419</v>
      </c>
      <c r="E16" s="459">
        <v>0.13569500000000001</v>
      </c>
      <c r="F16" s="457">
        <v>5.2594961240310081</v>
      </c>
      <c r="G16" s="458">
        <v>247.93589743589746</v>
      </c>
      <c r="H16" s="459">
        <v>0.18479599999999999</v>
      </c>
      <c r="I16" s="457">
        <v>7.162635658914728</v>
      </c>
      <c r="J16" s="460">
        <v>55.290756302521004</v>
      </c>
    </row>
    <row r="17" spans="1:12" s="131" customFormat="1" ht="15" customHeight="1">
      <c r="A17" s="132"/>
      <c r="B17" s="111"/>
      <c r="E17" s="111"/>
      <c r="J17" s="133"/>
    </row>
    <row r="18" spans="1:12" s="131" customFormat="1" ht="21" customHeight="1">
      <c r="A18" s="550" t="s">
        <v>0</v>
      </c>
      <c r="B18" s="551"/>
      <c r="C18" s="551"/>
      <c r="D18" s="508" t="s">
        <v>59</v>
      </c>
      <c r="E18" s="508"/>
      <c r="F18" s="508"/>
      <c r="G18" s="508"/>
      <c r="H18" s="508"/>
      <c r="I18" s="508"/>
      <c r="J18" s="552"/>
    </row>
    <row r="19" spans="1:12" s="131" customFormat="1" ht="15.75" customHeight="1">
      <c r="A19" s="550"/>
      <c r="B19" s="551"/>
      <c r="C19" s="551"/>
      <c r="D19" s="508" t="s">
        <v>6</v>
      </c>
      <c r="E19" s="508"/>
      <c r="F19" s="508"/>
      <c r="G19" s="508"/>
      <c r="H19" s="553" t="s">
        <v>226</v>
      </c>
      <c r="I19" s="553"/>
      <c r="J19" s="554"/>
      <c r="K19" s="129"/>
    </row>
    <row r="20" spans="1:12" s="129" customFormat="1" ht="18" customHeight="1">
      <c r="A20" s="555" t="s">
        <v>73</v>
      </c>
      <c r="B20" s="556"/>
      <c r="C20" s="557"/>
      <c r="D20" s="558" t="s">
        <v>74</v>
      </c>
      <c r="E20" s="559"/>
      <c r="F20" s="559"/>
      <c r="G20" s="560"/>
      <c r="H20" s="561" t="s">
        <v>75</v>
      </c>
      <c r="I20" s="562"/>
      <c r="J20" s="563"/>
      <c r="K20" s="128"/>
    </row>
    <row r="21" spans="1:12" s="131" customFormat="1" ht="15" customHeight="1">
      <c r="A21" s="542" t="s">
        <v>142</v>
      </c>
      <c r="B21" s="543"/>
      <c r="C21" s="544"/>
      <c r="D21" s="588">
        <v>3.8780000000000001</v>
      </c>
      <c r="E21" s="589"/>
      <c r="F21" s="589"/>
      <c r="G21" s="589"/>
      <c r="H21" s="585">
        <v>108.5</v>
      </c>
      <c r="I21" s="586"/>
      <c r="J21" s="587"/>
      <c r="K21" s="140"/>
      <c r="L21" s="111"/>
    </row>
    <row r="22" spans="1:12" s="131" customFormat="1" ht="15" customHeight="1">
      <c r="A22" s="532" t="s">
        <v>145</v>
      </c>
      <c r="B22" s="533"/>
      <c r="C22" s="534"/>
      <c r="D22" s="583">
        <v>4.8090000000000002</v>
      </c>
      <c r="E22" s="584"/>
      <c r="F22" s="584"/>
      <c r="G22" s="584"/>
      <c r="H22" s="580">
        <v>24.007220216606498</v>
      </c>
      <c r="I22" s="581"/>
      <c r="J22" s="582"/>
      <c r="K22" s="140"/>
      <c r="L22" s="111"/>
    </row>
    <row r="23" spans="1:12" ht="15" customHeight="1">
      <c r="A23" s="532" t="s">
        <v>150</v>
      </c>
      <c r="B23" s="533"/>
      <c r="C23" s="534"/>
      <c r="D23" s="548">
        <v>6.883</v>
      </c>
      <c r="E23" s="549"/>
      <c r="F23" s="549"/>
      <c r="G23" s="549"/>
      <c r="H23" s="577">
        <v>43.127469328342684</v>
      </c>
      <c r="I23" s="578"/>
      <c r="J23" s="579"/>
      <c r="K23" s="140"/>
      <c r="L23" s="111"/>
    </row>
    <row r="24" spans="1:12" ht="15" customHeight="1">
      <c r="A24" s="532" t="s">
        <v>156</v>
      </c>
      <c r="B24" s="533"/>
      <c r="C24" s="534"/>
      <c r="D24" s="548">
        <v>7.21</v>
      </c>
      <c r="E24" s="549"/>
      <c r="F24" s="549"/>
      <c r="G24" s="549"/>
      <c r="H24" s="577">
        <v>4.7508353915443839</v>
      </c>
      <c r="I24" s="578"/>
      <c r="J24" s="579"/>
      <c r="K24" s="140"/>
      <c r="L24" s="111"/>
    </row>
    <row r="25" spans="1:12" ht="15" customHeight="1">
      <c r="A25" s="532" t="s">
        <v>159</v>
      </c>
      <c r="B25" s="533"/>
      <c r="C25" s="534"/>
      <c r="D25" s="548">
        <v>5.6720000000000006</v>
      </c>
      <c r="E25" s="549"/>
      <c r="F25" s="549"/>
      <c r="G25" s="549"/>
      <c r="H25" s="577">
        <v>-21.331484049930641</v>
      </c>
      <c r="I25" s="578"/>
      <c r="J25" s="579"/>
      <c r="K25" s="140"/>
      <c r="L25" s="111"/>
    </row>
    <row r="26" spans="1:12" ht="15" customHeight="1">
      <c r="A26" s="532" t="s">
        <v>165</v>
      </c>
      <c r="B26" s="533"/>
      <c r="C26" s="534"/>
      <c r="D26" s="548">
        <v>5.4950000000000001</v>
      </c>
      <c r="E26" s="549"/>
      <c r="F26" s="549"/>
      <c r="G26" s="549"/>
      <c r="H26" s="577">
        <v>-3.1205923836389364</v>
      </c>
      <c r="I26" s="578"/>
      <c r="J26" s="579"/>
      <c r="K26" s="140"/>
      <c r="L26" s="111"/>
    </row>
    <row r="27" spans="1:12" ht="15" customHeight="1">
      <c r="A27" s="532" t="s">
        <v>173</v>
      </c>
      <c r="B27" s="533"/>
      <c r="C27" s="534"/>
      <c r="D27" s="548">
        <v>4.9809999999999999</v>
      </c>
      <c r="E27" s="549"/>
      <c r="F27" s="549"/>
      <c r="G27" s="549"/>
      <c r="H27" s="577">
        <v>-9.3539581437670645</v>
      </c>
      <c r="I27" s="578"/>
      <c r="J27" s="579"/>
      <c r="K27" s="140"/>
      <c r="L27" s="111"/>
    </row>
    <row r="28" spans="1:12" ht="15" customHeight="1">
      <c r="A28" s="532" t="s">
        <v>195</v>
      </c>
      <c r="B28" s="533"/>
      <c r="C28" s="534"/>
      <c r="D28" s="548">
        <v>3.3889624100000004</v>
      </c>
      <c r="E28" s="549"/>
      <c r="F28" s="549"/>
      <c r="G28" s="549"/>
      <c r="H28" s="577">
        <v>-31.962208191126269</v>
      </c>
      <c r="I28" s="578"/>
      <c r="J28" s="579"/>
      <c r="K28" s="140"/>
      <c r="L28" s="111"/>
    </row>
    <row r="29" spans="1:12" ht="15" customHeight="1">
      <c r="A29" s="545" t="s">
        <v>204</v>
      </c>
      <c r="B29" s="546"/>
      <c r="C29" s="547"/>
      <c r="D29" s="548">
        <v>1.556</v>
      </c>
      <c r="E29" s="549"/>
      <c r="F29" s="549"/>
      <c r="G29" s="549"/>
      <c r="H29" s="577">
        <v>-54.086241989329125</v>
      </c>
      <c r="I29" s="578"/>
      <c r="J29" s="579"/>
      <c r="K29" s="140"/>
      <c r="L29" s="111"/>
    </row>
    <row r="30" spans="1:12" s="272" customFormat="1" ht="16.899999999999999" customHeight="1">
      <c r="A30" s="532" t="s">
        <v>285</v>
      </c>
      <c r="B30" s="533"/>
      <c r="C30" s="534"/>
      <c r="D30" s="535">
        <v>1.883</v>
      </c>
      <c r="E30" s="536"/>
      <c r="F30" s="536"/>
      <c r="G30" s="536"/>
      <c r="H30" s="574">
        <v>21.015424164524418</v>
      </c>
      <c r="I30" s="575"/>
      <c r="J30" s="576"/>
      <c r="K30" s="271"/>
      <c r="L30" s="261"/>
    </row>
    <row r="31" spans="1:12" s="272" customFormat="1" ht="16.899999999999999" customHeight="1">
      <c r="A31" s="537" t="s">
        <v>300</v>
      </c>
      <c r="B31" s="538"/>
      <c r="C31" s="539"/>
      <c r="D31" s="540">
        <v>2.58</v>
      </c>
      <c r="E31" s="541"/>
      <c r="F31" s="541"/>
      <c r="G31" s="541"/>
      <c r="H31" s="571">
        <v>37.0154009559214</v>
      </c>
      <c r="I31" s="572"/>
      <c r="J31" s="573"/>
      <c r="K31" s="271"/>
      <c r="L31" s="261"/>
    </row>
  </sheetData>
  <mergeCells count="46">
    <mergeCell ref="H23:J23"/>
    <mergeCell ref="D23:G23"/>
    <mergeCell ref="H22:J22"/>
    <mergeCell ref="D22:G22"/>
    <mergeCell ref="H21:J21"/>
    <mergeCell ref="D21:G21"/>
    <mergeCell ref="H26:J26"/>
    <mergeCell ref="D26:G26"/>
    <mergeCell ref="H25:J25"/>
    <mergeCell ref="D25:G25"/>
    <mergeCell ref="H24:J24"/>
    <mergeCell ref="D24:G24"/>
    <mergeCell ref="H31:J31"/>
    <mergeCell ref="H30:J30"/>
    <mergeCell ref="H28:J28"/>
    <mergeCell ref="H27:J27"/>
    <mergeCell ref="H29:J29"/>
    <mergeCell ref="A1:J1"/>
    <mergeCell ref="A2:J2"/>
    <mergeCell ref="A3:A4"/>
    <mergeCell ref="B3:D3"/>
    <mergeCell ref="E3:G3"/>
    <mergeCell ref="H3:J3"/>
    <mergeCell ref="A18:C19"/>
    <mergeCell ref="D18:J18"/>
    <mergeCell ref="D19:G19"/>
    <mergeCell ref="H19:J19"/>
    <mergeCell ref="A20:C20"/>
    <mergeCell ref="D20:G20"/>
    <mergeCell ref="H20:J20"/>
    <mergeCell ref="A30:C30"/>
    <mergeCell ref="D30:G30"/>
    <mergeCell ref="A31:C31"/>
    <mergeCell ref="D31:G31"/>
    <mergeCell ref="A21:C21"/>
    <mergeCell ref="A22:C22"/>
    <mergeCell ref="A23:C23"/>
    <mergeCell ref="A24:C24"/>
    <mergeCell ref="A25:C25"/>
    <mergeCell ref="A26:C26"/>
    <mergeCell ref="A29:C29"/>
    <mergeCell ref="D29:G29"/>
    <mergeCell ref="A27:C27"/>
    <mergeCell ref="D27:G27"/>
    <mergeCell ref="A28:C28"/>
    <mergeCell ref="D28:G28"/>
  </mergeCells>
  <printOptions horizontalCentered="1"/>
  <pageMargins left="0.39370078740157483" right="0.39370078740157483" top="0.59055118110236227" bottom="0.59055118110236227" header="0.19685039370078741" footer="0.19685039370078741"/>
  <pageSetup paperSize="9" firstPageNumber="8" orientation="portrait" useFirstPageNumber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00FF"/>
  </sheetPr>
  <dimension ref="A1:K59"/>
  <sheetViews>
    <sheetView topLeftCell="A14" zoomScale="110" zoomScaleNormal="110" zoomScaleSheetLayoutView="110" workbookViewId="0">
      <selection activeCell="J58" sqref="J58"/>
    </sheetView>
  </sheetViews>
  <sheetFormatPr defaultColWidth="10.28515625" defaultRowHeight="12.75"/>
  <cols>
    <col min="1" max="1" width="13.42578125" style="68" customWidth="1"/>
    <col min="2" max="2" width="12.5703125" style="97" customWidth="1"/>
    <col min="3" max="3" width="12.5703125" style="77" customWidth="1"/>
    <col min="4" max="4" width="12.5703125" style="97" customWidth="1"/>
    <col min="5" max="5" width="12.5703125" style="77" customWidth="1"/>
    <col min="6" max="16384" width="10.28515625" style="68"/>
  </cols>
  <sheetData>
    <row r="1" spans="1:11" s="67" customFormat="1" ht="23.25" customHeight="1">
      <c r="A1" s="591" t="s">
        <v>282</v>
      </c>
      <c r="B1" s="592"/>
      <c r="C1" s="592"/>
      <c r="D1" s="592"/>
      <c r="E1" s="592"/>
      <c r="F1" s="592"/>
      <c r="G1" s="592"/>
    </row>
    <row r="2" spans="1:11" ht="16.899999999999999" customHeight="1">
      <c r="A2" s="593" t="s">
        <v>194</v>
      </c>
      <c r="B2" s="594"/>
      <c r="C2" s="594"/>
      <c r="D2" s="594"/>
      <c r="E2" s="594"/>
      <c r="F2" s="594"/>
      <c r="G2" s="594"/>
    </row>
    <row r="3" spans="1:11" s="70" customFormat="1" ht="15.75" customHeight="1">
      <c r="A3" s="595" t="s">
        <v>49</v>
      </c>
      <c r="B3" s="590" t="s">
        <v>204</v>
      </c>
      <c r="C3" s="590"/>
      <c r="D3" s="590" t="s">
        <v>285</v>
      </c>
      <c r="E3" s="590"/>
      <c r="F3" s="590" t="s">
        <v>300</v>
      </c>
      <c r="G3" s="590"/>
    </row>
    <row r="4" spans="1:11" s="72" customFormat="1" ht="21.4" customHeight="1">
      <c r="A4" s="595"/>
      <c r="B4" s="253" t="s">
        <v>6</v>
      </c>
      <c r="C4" s="254" t="s">
        <v>33</v>
      </c>
      <c r="D4" s="253" t="s">
        <v>6</v>
      </c>
      <c r="E4" s="254" t="s">
        <v>33</v>
      </c>
      <c r="F4" s="253" t="s">
        <v>6</v>
      </c>
      <c r="G4" s="254" t="s">
        <v>33</v>
      </c>
      <c r="H4" s="71"/>
      <c r="I4" s="71"/>
      <c r="J4" s="71"/>
      <c r="K4" s="71"/>
    </row>
    <row r="5" spans="1:11" s="72" customFormat="1" ht="20.25" customHeight="1">
      <c r="A5" s="215" t="s">
        <v>63</v>
      </c>
      <c r="B5" s="215" t="s">
        <v>66</v>
      </c>
      <c r="C5" s="215" t="s">
        <v>67</v>
      </c>
      <c r="D5" s="215" t="s">
        <v>68</v>
      </c>
      <c r="E5" s="215" t="s">
        <v>69</v>
      </c>
      <c r="F5" s="215" t="s">
        <v>68</v>
      </c>
      <c r="G5" s="215" t="s">
        <v>69</v>
      </c>
      <c r="H5" s="69"/>
      <c r="I5" s="141"/>
      <c r="J5" s="71"/>
      <c r="K5" s="71"/>
    </row>
    <row r="6" spans="1:11" s="70" customFormat="1" ht="21" customHeight="1">
      <c r="A6" s="377" t="s">
        <v>16</v>
      </c>
      <c r="B6" s="379">
        <v>2.1469999999999998</v>
      </c>
      <c r="C6" s="380">
        <f t="shared" ref="C6:C11" si="0">(B6/$B$59)</f>
        <v>2.5433567096285054E-2</v>
      </c>
      <c r="D6" s="379">
        <v>5.9619999999999997</v>
      </c>
      <c r="E6" s="380">
        <f t="shared" ref="E6:E11" si="1">(D6/$D$59)</f>
        <v>5.4825005057657285E-2</v>
      </c>
      <c r="F6" s="379">
        <v>8.2401</v>
      </c>
      <c r="G6" s="380">
        <f t="shared" ref="G6:G11" si="2">(F6/$D$59)</f>
        <v>7.5773821565850691E-2</v>
      </c>
      <c r="H6" s="69"/>
      <c r="I6" s="69"/>
    </row>
    <row r="7" spans="1:11" s="70" customFormat="1" ht="21" customHeight="1">
      <c r="A7" s="377" t="s">
        <v>17</v>
      </c>
      <c r="B7" s="379">
        <v>2.6259999999999999</v>
      </c>
      <c r="C7" s="380">
        <f t="shared" si="0"/>
        <v>3.1107846853677016E-2</v>
      </c>
      <c r="D7" s="379">
        <v>4.452</v>
      </c>
      <c r="E7" s="380">
        <f t="shared" si="1"/>
        <v>4.0939436852849759E-2</v>
      </c>
      <c r="F7" s="379">
        <v>6.7072000000000003</v>
      </c>
      <c r="G7" s="380">
        <f t="shared" si="2"/>
        <v>6.1677670902837801E-2</v>
      </c>
      <c r="H7" s="69"/>
      <c r="I7" s="69"/>
    </row>
    <row r="8" spans="1:11" s="70" customFormat="1" ht="21" customHeight="1">
      <c r="A8" s="377" t="s">
        <v>18</v>
      </c>
      <c r="B8" s="379">
        <v>8.5839999999999996</v>
      </c>
      <c r="C8" s="380">
        <f t="shared" si="0"/>
        <v>0.10168688400303257</v>
      </c>
      <c r="D8" s="379">
        <v>11.728999999999999</v>
      </c>
      <c r="E8" s="380">
        <f t="shared" si="1"/>
        <v>0.10785684071138248</v>
      </c>
      <c r="F8" s="379">
        <v>13.57835</v>
      </c>
      <c r="G8" s="380">
        <f t="shared" si="2"/>
        <v>0.12486298346605851</v>
      </c>
      <c r="H8" s="69"/>
      <c r="I8" s="69"/>
    </row>
    <row r="9" spans="1:11" s="70" customFormat="1" ht="21" customHeight="1">
      <c r="A9" s="377" t="s">
        <v>19</v>
      </c>
      <c r="B9" s="379">
        <v>4.8209999999999997</v>
      </c>
      <c r="C9" s="380">
        <f t="shared" si="0"/>
        <v>5.711002653525396E-2</v>
      </c>
      <c r="D9" s="379">
        <v>3.3380000000000001</v>
      </c>
      <c r="E9" s="380">
        <f t="shared" si="1"/>
        <v>3.0695381899104333E-2</v>
      </c>
      <c r="F9" s="379">
        <v>4.6407999999999996</v>
      </c>
      <c r="G9" s="380">
        <f t="shared" si="2"/>
        <v>4.2675592665477345E-2</v>
      </c>
      <c r="H9" s="69"/>
      <c r="I9" s="69"/>
    </row>
    <row r="10" spans="1:11" s="70" customFormat="1" ht="21" customHeight="1">
      <c r="A10" s="377" t="s">
        <v>20</v>
      </c>
      <c r="B10" s="379">
        <v>10.554</v>
      </c>
      <c r="C10" s="380">
        <f t="shared" si="0"/>
        <v>0.1250236921910538</v>
      </c>
      <c r="D10" s="379">
        <v>9.4220000000000006</v>
      </c>
      <c r="E10" s="380">
        <f t="shared" si="1"/>
        <v>8.6642267301785814E-2</v>
      </c>
      <c r="F10" s="379">
        <v>9.98447</v>
      </c>
      <c r="G10" s="380">
        <f t="shared" si="2"/>
        <v>9.1814595479373942E-2</v>
      </c>
      <c r="H10" s="69"/>
      <c r="I10" s="69"/>
    </row>
    <row r="11" spans="1:11" s="70" customFormat="1" ht="21" customHeight="1">
      <c r="A11" s="377" t="s">
        <v>21</v>
      </c>
      <c r="B11" s="379">
        <v>23.632999999999999</v>
      </c>
      <c r="C11" s="380">
        <f t="shared" si="0"/>
        <v>0.27995877558756627</v>
      </c>
      <c r="D11" s="379">
        <v>30.454999999999998</v>
      </c>
      <c r="E11" s="380">
        <f t="shared" si="1"/>
        <v>0.28005627793206184</v>
      </c>
      <c r="F11" s="379">
        <v>27.191700000000001</v>
      </c>
      <c r="G11" s="380">
        <f t="shared" si="2"/>
        <v>0.25004781785077151</v>
      </c>
      <c r="H11" s="69"/>
      <c r="I11" s="69"/>
    </row>
    <row r="12" spans="1:11" s="70" customFormat="1" ht="21" customHeight="1">
      <c r="A12" s="381" t="s">
        <v>146</v>
      </c>
      <c r="B12" s="379">
        <v>4.2999999999999997E-2</v>
      </c>
      <c r="C12" s="380">
        <f t="shared" ref="C12" si="3">(B12/$B$59)</f>
        <v>5.0938210765731596E-4</v>
      </c>
      <c r="D12" s="379">
        <v>0</v>
      </c>
      <c r="E12" s="380">
        <f t="shared" ref="E12" si="4">(D12/$D$59)</f>
        <v>0</v>
      </c>
      <c r="F12" s="379">
        <v>0</v>
      </c>
      <c r="G12" s="380">
        <f t="shared" ref="G12" si="5">(F12/$D$59)</f>
        <v>0</v>
      </c>
      <c r="H12" s="73"/>
      <c r="I12" s="69"/>
    </row>
    <row r="13" spans="1:11" s="70" customFormat="1" ht="21" hidden="1" customHeight="1">
      <c r="A13" s="381" t="s">
        <v>153</v>
      </c>
      <c r="B13" s="379"/>
      <c r="C13" s="380">
        <f t="shared" ref="C13:C34" si="6">(B13/$B$59)</f>
        <v>0</v>
      </c>
      <c r="D13" s="379"/>
      <c r="E13" s="380">
        <f>(D13/$D$59)</f>
        <v>0</v>
      </c>
      <c r="F13" s="379"/>
      <c r="G13" s="380">
        <f>(F13/$D$59)</f>
        <v>0</v>
      </c>
      <c r="H13" s="69"/>
      <c r="I13" s="69"/>
    </row>
    <row r="14" spans="1:11" s="70" customFormat="1" ht="21" customHeight="1">
      <c r="A14" s="377" t="s">
        <v>22</v>
      </c>
      <c r="B14" s="379">
        <v>16.846</v>
      </c>
      <c r="C14" s="380">
        <f t="shared" si="6"/>
        <v>0.19955932524639872</v>
      </c>
      <c r="D14" s="379">
        <v>23.649000000000001</v>
      </c>
      <c r="E14" s="380">
        <f>(D14/$D$59)</f>
        <v>0.21747006786456513</v>
      </c>
      <c r="F14" s="379">
        <v>36.801879999999997</v>
      </c>
      <c r="G14" s="380">
        <f>(F14/$D$59)</f>
        <v>0.33842053960605439</v>
      </c>
      <c r="H14" s="69"/>
      <c r="I14" s="69"/>
    </row>
    <row r="15" spans="1:11" s="70" customFormat="1" ht="21" customHeight="1">
      <c r="A15" s="377" t="s">
        <v>23</v>
      </c>
      <c r="B15" s="379">
        <v>4.5999999999999999E-2</v>
      </c>
      <c r="C15" s="380">
        <f t="shared" si="6"/>
        <v>5.4492039423805893E-4</v>
      </c>
      <c r="D15" s="379">
        <v>7.9000000000000001E-2</v>
      </c>
      <c r="E15" s="380">
        <f>(D15/$D$59)</f>
        <v>7.2646350210582447E-4</v>
      </c>
      <c r="F15" s="379">
        <v>1.6240000000000001E-2</v>
      </c>
      <c r="G15" s="380">
        <f>(F15/$D$59)</f>
        <v>1.4933882625567838E-4</v>
      </c>
      <c r="H15" s="69"/>
      <c r="I15" s="69"/>
    </row>
    <row r="16" spans="1:11" s="75" customFormat="1" ht="21" customHeight="1">
      <c r="A16" s="382" t="s">
        <v>27</v>
      </c>
      <c r="B16" s="227">
        <f>SUM(B6:B15)</f>
        <v>69.3</v>
      </c>
      <c r="C16" s="309">
        <f t="shared" si="6"/>
        <v>0.8209344200151627</v>
      </c>
      <c r="D16" s="227">
        <f>SUM(D6:D15)</f>
        <v>89.085999999999999</v>
      </c>
      <c r="E16" s="309">
        <f>(D16/$D$59)</f>
        <v>0.8192117411215124</v>
      </c>
      <c r="F16" s="227">
        <f>SUM(F6:F15)</f>
        <v>107.16073999999999</v>
      </c>
      <c r="G16" s="309">
        <f>(F16/$D$59)</f>
        <v>0.98542236036267983</v>
      </c>
      <c r="H16" s="74"/>
      <c r="I16" s="74"/>
    </row>
    <row r="17" spans="1:9" s="70" customFormat="1" ht="21" customHeight="1">
      <c r="A17" s="377" t="s">
        <v>24</v>
      </c>
      <c r="B17" s="379">
        <v>5.1470000000000002</v>
      </c>
      <c r="C17" s="380">
        <f t="shared" si="6"/>
        <v>6.0971853677028037E-2</v>
      </c>
      <c r="D17" s="379">
        <v>5.31</v>
      </c>
      <c r="E17" s="379">
        <v>5.31</v>
      </c>
      <c r="F17" s="379">
        <v>9.0521999999999991</v>
      </c>
      <c r="G17" s="379">
        <v>5.31</v>
      </c>
      <c r="H17" s="69"/>
      <c r="I17" s="69"/>
    </row>
    <row r="18" spans="1:9" s="70" customFormat="1" ht="21" customHeight="1">
      <c r="A18" s="377" t="s">
        <v>28</v>
      </c>
      <c r="B18" s="379"/>
      <c r="C18" s="380">
        <f t="shared" si="6"/>
        <v>0</v>
      </c>
      <c r="D18" s="379">
        <v>5.0000000000000001E-3</v>
      </c>
      <c r="E18" s="379">
        <v>5.0000000000000001E-3</v>
      </c>
      <c r="F18" s="379">
        <v>1.2725E-2</v>
      </c>
      <c r="G18" s="379">
        <v>5.0000000000000001E-3</v>
      </c>
      <c r="H18" s="69"/>
      <c r="I18" s="69"/>
    </row>
    <row r="19" spans="1:9" s="70" customFormat="1" ht="21" customHeight="1">
      <c r="A19" s="377" t="s">
        <v>31</v>
      </c>
      <c r="B19" s="379">
        <v>4.0000000000000001E-3</v>
      </c>
      <c r="C19" s="380">
        <f t="shared" si="6"/>
        <v>4.7384382107657302E-5</v>
      </c>
      <c r="D19" s="379">
        <v>2E-3</v>
      </c>
      <c r="E19" s="379">
        <v>2E-3</v>
      </c>
      <c r="F19" s="379">
        <v>5.8423999999999998E-4</v>
      </c>
      <c r="G19" s="379">
        <v>2E-3</v>
      </c>
      <c r="H19" s="69"/>
      <c r="I19" s="69"/>
    </row>
    <row r="20" spans="1:9" s="70" customFormat="1" ht="21" customHeight="1">
      <c r="A20" s="377" t="s">
        <v>25</v>
      </c>
      <c r="B20" s="379">
        <v>3.3000000000000002E-2</v>
      </c>
      <c r="C20" s="380">
        <f t="shared" si="6"/>
        <v>3.9092115238817274E-4</v>
      </c>
      <c r="D20" s="379">
        <v>0.24</v>
      </c>
      <c r="E20" s="379">
        <v>0.24</v>
      </c>
      <c r="F20" s="379">
        <f>0.83946+0.05985</f>
        <v>0.89930999999999994</v>
      </c>
      <c r="G20" s="379">
        <v>0.24</v>
      </c>
      <c r="H20" s="69"/>
      <c r="I20" s="69"/>
    </row>
    <row r="21" spans="1:9" s="70" customFormat="1" ht="21" customHeight="1">
      <c r="A21" s="377" t="s">
        <v>26</v>
      </c>
      <c r="B21" s="379">
        <v>2E-3</v>
      </c>
      <c r="C21" s="380">
        <f t="shared" si="6"/>
        <v>2.3692191053828651E-5</v>
      </c>
      <c r="D21" s="379">
        <v>4.0000000000000001E-3</v>
      </c>
      <c r="E21" s="379">
        <v>4.0000000000000001E-3</v>
      </c>
      <c r="F21" s="379">
        <v>5.0200000000000002E-3</v>
      </c>
      <c r="G21" s="379">
        <v>4.0000000000000001E-3</v>
      </c>
      <c r="H21" s="69"/>
      <c r="I21" s="69"/>
    </row>
    <row r="22" spans="1:9" s="70" customFormat="1" ht="21" customHeight="1">
      <c r="A22" s="381" t="s">
        <v>109</v>
      </c>
      <c r="B22" s="379"/>
      <c r="C22" s="380">
        <f t="shared" si="6"/>
        <v>0</v>
      </c>
      <c r="D22" s="379">
        <v>0</v>
      </c>
      <c r="E22" s="379">
        <v>0</v>
      </c>
      <c r="F22" s="379">
        <v>0</v>
      </c>
      <c r="G22" s="379">
        <v>0</v>
      </c>
      <c r="I22" s="69"/>
    </row>
    <row r="23" spans="1:9" s="70" customFormat="1" ht="21" customHeight="1">
      <c r="A23" s="383" t="s">
        <v>122</v>
      </c>
      <c r="B23" s="379"/>
      <c r="C23" s="380">
        <f t="shared" si="6"/>
        <v>0</v>
      </c>
      <c r="D23" s="379">
        <v>0</v>
      </c>
      <c r="E23" s="379">
        <v>0</v>
      </c>
      <c r="F23" s="379">
        <v>0.27853800000000001</v>
      </c>
      <c r="G23" s="379">
        <v>0</v>
      </c>
      <c r="I23" s="69"/>
    </row>
    <row r="24" spans="1:9" s="70" customFormat="1" ht="21" customHeight="1">
      <c r="A24" s="383" t="s">
        <v>151</v>
      </c>
      <c r="B24" s="379">
        <v>1.792</v>
      </c>
      <c r="C24" s="380">
        <f t="shared" si="6"/>
        <v>2.1228203184230472E-2</v>
      </c>
      <c r="D24" s="379">
        <f>0.248+0.013+0.904+0.608+0.192</f>
        <v>1.9650000000000001</v>
      </c>
      <c r="E24" s="379">
        <f t="shared" ref="E24:G24" si="7">0.248+0.013+0.904+0.608+0.192</f>
        <v>1.9650000000000001</v>
      </c>
      <c r="F24" s="379">
        <v>3.3549000045633504</v>
      </c>
      <c r="G24" s="379">
        <f t="shared" si="7"/>
        <v>1.9650000000000001</v>
      </c>
      <c r="I24" s="69"/>
    </row>
    <row r="25" spans="1:9" s="70" customFormat="1" ht="21" customHeight="1">
      <c r="A25" s="381" t="s">
        <v>108</v>
      </c>
      <c r="B25" s="379">
        <v>3.516</v>
      </c>
      <c r="C25" s="380">
        <f t="shared" si="6"/>
        <v>4.1650871872630765E-2</v>
      </c>
      <c r="D25" s="379">
        <f>0.082+4.403+0.135+0.004</f>
        <v>4.6239999999999988</v>
      </c>
      <c r="E25" s="379">
        <f t="shared" ref="E25:G25" si="8">0.082+4.403+0.135+0.004</f>
        <v>4.6239999999999988</v>
      </c>
      <c r="F25" s="379">
        <v>1.27925</v>
      </c>
      <c r="G25" s="379">
        <f t="shared" si="8"/>
        <v>4.6239999999999988</v>
      </c>
      <c r="I25" s="69"/>
    </row>
    <row r="26" spans="1:9" s="70" customFormat="1" ht="21" customHeight="1">
      <c r="A26" s="384" t="s">
        <v>169</v>
      </c>
      <c r="B26" s="379">
        <v>0.60799999999999998</v>
      </c>
      <c r="C26" s="380">
        <f t="shared" si="6"/>
        <v>7.2024260803639096E-3</v>
      </c>
      <c r="D26" s="379">
        <v>0.84799999999999998</v>
      </c>
      <c r="E26" s="379">
        <v>0.84799999999999998</v>
      </c>
      <c r="F26" s="379">
        <v>0.44075999999999999</v>
      </c>
      <c r="G26" s="379">
        <v>0.84799999999999998</v>
      </c>
      <c r="I26" s="69"/>
    </row>
    <row r="27" spans="1:9" s="70" customFormat="1" ht="21" customHeight="1">
      <c r="A27" s="381" t="s">
        <v>161</v>
      </c>
      <c r="B27" s="379">
        <v>8.0000000000000002E-3</v>
      </c>
      <c r="C27" s="380">
        <f t="shared" si="6"/>
        <v>9.4768764215314604E-5</v>
      </c>
      <c r="D27" s="379">
        <v>1.4999999999999999E-2</v>
      </c>
      <c r="E27" s="379">
        <v>1.4999999999999999E-2</v>
      </c>
      <c r="F27" s="379">
        <v>1.7777000000000001E-2</v>
      </c>
      <c r="G27" s="379">
        <v>1.4999999999999999E-2</v>
      </c>
      <c r="I27" s="69"/>
    </row>
    <row r="28" spans="1:9" s="70" customFormat="1" ht="21" customHeight="1">
      <c r="A28" s="384" t="s">
        <v>166</v>
      </c>
      <c r="B28" s="379">
        <v>0.156</v>
      </c>
      <c r="C28" s="380">
        <f t="shared" si="6"/>
        <v>1.8479909021986347E-3</v>
      </c>
      <c r="D28" s="379">
        <v>0.311</v>
      </c>
      <c r="E28" s="379">
        <v>0.311</v>
      </c>
      <c r="F28" s="379">
        <v>1.34151</v>
      </c>
      <c r="G28" s="379">
        <v>0.311</v>
      </c>
      <c r="I28" s="69"/>
    </row>
    <row r="29" spans="1:9" s="70" customFormat="1" ht="21" customHeight="1">
      <c r="A29" s="381" t="s">
        <v>185</v>
      </c>
      <c r="B29" s="379">
        <v>0.05</v>
      </c>
      <c r="C29" s="380">
        <f t="shared" si="6"/>
        <v>5.9230477634571632E-4</v>
      </c>
      <c r="D29" s="379">
        <v>0.34399999999999997</v>
      </c>
      <c r="E29" s="379">
        <v>0.34399999999999997</v>
      </c>
      <c r="F29" s="379">
        <v>0.108566</v>
      </c>
      <c r="G29" s="379">
        <v>0.34399999999999997</v>
      </c>
      <c r="I29" s="69"/>
    </row>
    <row r="30" spans="1:9" s="70" customFormat="1" ht="21" customHeight="1">
      <c r="A30" s="384" t="s">
        <v>187</v>
      </c>
      <c r="B30" s="379">
        <v>0.42899999999999999</v>
      </c>
      <c r="C30" s="380">
        <f t="shared" si="6"/>
        <v>5.0819749810462455E-3</v>
      </c>
      <c r="D30" s="379">
        <v>1.3080000000000001</v>
      </c>
      <c r="E30" s="379">
        <v>1.3080000000000001</v>
      </c>
      <c r="F30" s="379">
        <v>1.80528</v>
      </c>
      <c r="G30" s="379">
        <v>1.3080000000000001</v>
      </c>
      <c r="I30" s="69"/>
    </row>
    <row r="31" spans="1:9" s="70" customFormat="1" ht="21" customHeight="1">
      <c r="A31" s="381" t="s">
        <v>196</v>
      </c>
      <c r="B31" s="379">
        <v>0.01</v>
      </c>
      <c r="C31" s="380">
        <f t="shared" si="6"/>
        <v>1.1846095526914326E-4</v>
      </c>
      <c r="D31" s="379">
        <v>1.7999999999999999E-2</v>
      </c>
      <c r="E31" s="379">
        <v>1.7999999999999999E-2</v>
      </c>
      <c r="F31" s="379">
        <v>6.7777000000000004E-2</v>
      </c>
      <c r="G31" s="379">
        <v>1.7999999999999999E-2</v>
      </c>
      <c r="I31" s="69"/>
    </row>
    <row r="32" spans="1:9" s="70" customFormat="1" ht="21" customHeight="1">
      <c r="A32" s="384" t="s">
        <v>198</v>
      </c>
      <c r="B32" s="379">
        <v>0.54900000000000004</v>
      </c>
      <c r="C32" s="380">
        <f t="shared" si="6"/>
        <v>6.503506444275965E-3</v>
      </c>
      <c r="D32" s="379">
        <v>0.51200000000000001</v>
      </c>
      <c r="E32" s="379">
        <v>0.51200000000000001</v>
      </c>
      <c r="F32" s="142">
        <v>0.70723999999999998</v>
      </c>
      <c r="G32" s="379">
        <v>0.51200000000000001</v>
      </c>
      <c r="I32" s="69"/>
    </row>
    <row r="33" spans="1:9" s="70" customFormat="1" ht="21" customHeight="1">
      <c r="A33" s="381" t="s">
        <v>227</v>
      </c>
      <c r="B33" s="379">
        <v>5.6000000000000001E-2</v>
      </c>
      <c r="C33" s="380">
        <f t="shared" si="6"/>
        <v>6.6338134950720226E-4</v>
      </c>
      <c r="D33" s="379">
        <v>0.42599999999999999</v>
      </c>
      <c r="E33" s="379">
        <v>0.42599999999999999</v>
      </c>
      <c r="F33" s="379">
        <v>0.42873</v>
      </c>
      <c r="G33" s="379">
        <v>0.42599999999999999</v>
      </c>
      <c r="I33" s="69"/>
    </row>
    <row r="34" spans="1:9" s="70" customFormat="1" ht="21" customHeight="1">
      <c r="A34" s="384" t="s">
        <v>228</v>
      </c>
      <c r="B34" s="379">
        <v>0.311</v>
      </c>
      <c r="C34" s="380">
        <f t="shared" si="6"/>
        <v>3.6841357088703551E-3</v>
      </c>
      <c r="D34" s="379">
        <v>0.29599999999999999</v>
      </c>
      <c r="E34" s="379">
        <v>0.29599999999999999</v>
      </c>
      <c r="F34" s="379">
        <v>0.26311899999999999</v>
      </c>
      <c r="G34" s="379">
        <v>0.29599999999999999</v>
      </c>
      <c r="I34" s="69"/>
    </row>
    <row r="35" spans="1:9" s="70" customFormat="1" ht="21" customHeight="1">
      <c r="A35" s="384" t="s">
        <v>286</v>
      </c>
      <c r="B35" s="379"/>
      <c r="C35" s="380"/>
      <c r="D35" s="379">
        <v>0</v>
      </c>
      <c r="E35" s="379">
        <v>0</v>
      </c>
      <c r="F35" s="379">
        <v>0.10002</v>
      </c>
      <c r="G35" s="379">
        <v>0</v>
      </c>
      <c r="I35" s="69"/>
    </row>
    <row r="36" spans="1:9" s="75" customFormat="1" ht="21" customHeight="1">
      <c r="A36" s="382" t="s">
        <v>58</v>
      </c>
      <c r="B36" s="227">
        <f>SUM(B16:B35)</f>
        <v>81.971000000000032</v>
      </c>
      <c r="C36" s="309">
        <f>(B36/$B$59)</f>
        <v>0.97103629643669453</v>
      </c>
      <c r="D36" s="227">
        <f>SUM(D16:D34)</f>
        <v>105.31400000000001</v>
      </c>
      <c r="E36" s="227">
        <f t="shared" ref="E36:G36" si="9">SUM(E16:E34)</f>
        <v>17.047211741121508</v>
      </c>
      <c r="F36" s="227">
        <f>SUM(F16:F35)</f>
        <v>127.32404624456333</v>
      </c>
      <c r="G36" s="227">
        <f t="shared" si="9"/>
        <v>17.213422360362678</v>
      </c>
      <c r="H36" s="74"/>
      <c r="I36" s="74"/>
    </row>
    <row r="37" spans="1:9" s="74" customFormat="1" ht="21" customHeight="1">
      <c r="A37" s="385"/>
      <c r="B37" s="386"/>
      <c r="C37" s="387"/>
      <c r="D37" s="388"/>
      <c r="E37" s="389" t="s">
        <v>298</v>
      </c>
      <c r="F37" s="376"/>
      <c r="G37" s="139"/>
    </row>
    <row r="38" spans="1:9" s="70" customFormat="1" ht="21" customHeight="1">
      <c r="A38" s="377" t="s">
        <v>158</v>
      </c>
      <c r="B38" s="379">
        <v>7.0000000000000001E-3</v>
      </c>
      <c r="C38" s="380">
        <f t="shared" ref="C38:C53" si="10">(B38/$B$59)</f>
        <v>8.2922668688400282E-5</v>
      </c>
      <c r="D38" s="379">
        <v>2.7E-2</v>
      </c>
      <c r="E38" s="380">
        <f t="shared" ref="E38:E55" si="11">(D38/$D$59)</f>
        <v>2.4828499439059828E-4</v>
      </c>
      <c r="F38" s="378">
        <v>5.1860000000000003E-2</v>
      </c>
      <c r="G38" s="380">
        <f t="shared" ref="G38:G55" si="12">(F38/$D$59)</f>
        <v>4.7689110404060839E-4</v>
      </c>
      <c r="H38" s="69"/>
      <c r="I38" s="69"/>
    </row>
    <row r="39" spans="1:9" s="70" customFormat="1" ht="21" customHeight="1">
      <c r="A39" s="377" t="s">
        <v>43</v>
      </c>
      <c r="B39" s="379">
        <v>8.9999999999999993E-3</v>
      </c>
      <c r="C39" s="380">
        <f t="shared" si="10"/>
        <v>1.0661485974222893E-4</v>
      </c>
      <c r="D39" s="379">
        <v>4.8000000000000001E-2</v>
      </c>
      <c r="E39" s="380">
        <f t="shared" si="11"/>
        <v>4.4139554558328577E-4</v>
      </c>
      <c r="F39" s="378">
        <v>5.4399999999999997E-2</v>
      </c>
      <c r="G39" s="380">
        <f t="shared" si="12"/>
        <v>5.0024828499439051E-4</v>
      </c>
      <c r="H39" s="69"/>
      <c r="I39" s="69"/>
    </row>
    <row r="40" spans="1:9" s="70" customFormat="1" ht="21" customHeight="1">
      <c r="A40" s="377" t="s">
        <v>51</v>
      </c>
      <c r="B40" s="379">
        <v>1.4999999999999999E-2</v>
      </c>
      <c r="C40" s="380">
        <f t="shared" si="10"/>
        <v>1.7769143290371489E-4</v>
      </c>
      <c r="D40" s="379">
        <v>3.0000000000000001E-3</v>
      </c>
      <c r="E40" s="380">
        <f t="shared" si="11"/>
        <v>2.7587221598955361E-5</v>
      </c>
      <c r="F40" s="378">
        <v>4.5999999999999999E-3</v>
      </c>
      <c r="G40" s="380">
        <f t="shared" si="12"/>
        <v>4.2300406451731557E-5</v>
      </c>
      <c r="H40" s="69"/>
      <c r="I40" s="69"/>
    </row>
    <row r="41" spans="1:9" s="70" customFormat="1" ht="21" customHeight="1">
      <c r="A41" s="377" t="s">
        <v>117</v>
      </c>
      <c r="B41" s="379">
        <v>0.44800000000000001</v>
      </c>
      <c r="C41" s="380">
        <f t="shared" si="10"/>
        <v>5.3070507960576181E-3</v>
      </c>
      <c r="D41" s="379">
        <v>0.64700000000000002</v>
      </c>
      <c r="E41" s="380">
        <f t="shared" si="11"/>
        <v>5.9496441248413729E-3</v>
      </c>
      <c r="F41" s="378">
        <v>0.73093799999999998</v>
      </c>
      <c r="G41" s="380">
        <f t="shared" si="12"/>
        <v>6.7215161936990779E-3</v>
      </c>
      <c r="H41" s="69"/>
      <c r="I41" s="69"/>
    </row>
    <row r="42" spans="1:9" s="70" customFormat="1" ht="21" customHeight="1">
      <c r="A42" s="377" t="s">
        <v>147</v>
      </c>
      <c r="B42" s="379">
        <v>0.183</v>
      </c>
      <c r="C42" s="380">
        <f t="shared" si="10"/>
        <v>2.1678354814253214E-3</v>
      </c>
      <c r="D42" s="379">
        <v>2.1999999999999999E-2</v>
      </c>
      <c r="E42" s="380">
        <f t="shared" si="11"/>
        <v>2.0230629172567264E-4</v>
      </c>
      <c r="F42" s="378">
        <v>0</v>
      </c>
      <c r="G42" s="380">
        <f t="shared" si="12"/>
        <v>0</v>
      </c>
      <c r="H42" s="69"/>
      <c r="I42" s="69"/>
    </row>
    <row r="43" spans="1:9" s="70" customFormat="1" ht="21" customHeight="1">
      <c r="A43" s="377" t="s">
        <v>148</v>
      </c>
      <c r="B43" s="379">
        <v>0.14699999999999999</v>
      </c>
      <c r="C43" s="380">
        <f t="shared" si="10"/>
        <v>1.7413760424564058E-3</v>
      </c>
      <c r="D43" s="379">
        <v>1.2999999999999999E-2</v>
      </c>
      <c r="E43" s="380">
        <f t="shared" si="11"/>
        <v>1.1954462692880656E-4</v>
      </c>
      <c r="F43" s="378">
        <v>0.123697</v>
      </c>
      <c r="G43" s="380">
        <f t="shared" si="12"/>
        <v>1.1374855167086604E-3</v>
      </c>
      <c r="H43" s="69"/>
      <c r="I43" s="69"/>
    </row>
    <row r="44" spans="1:9" s="70" customFormat="1" ht="21" customHeight="1">
      <c r="A44" s="383" t="s">
        <v>149</v>
      </c>
      <c r="B44" s="379">
        <v>0.221</v>
      </c>
      <c r="C44" s="380">
        <f t="shared" si="10"/>
        <v>2.6179871114480661E-3</v>
      </c>
      <c r="D44" s="379">
        <v>0.2</v>
      </c>
      <c r="E44" s="380">
        <f t="shared" si="11"/>
        <v>1.8391481065970243E-3</v>
      </c>
      <c r="F44" s="378">
        <v>8.30988E-2</v>
      </c>
      <c r="G44" s="380">
        <f t="shared" si="12"/>
        <v>7.6415500340242394E-4</v>
      </c>
      <c r="H44" s="69"/>
      <c r="I44" s="69"/>
    </row>
    <row r="45" spans="1:9" s="70" customFormat="1" ht="21" customHeight="1">
      <c r="A45" s="384" t="s">
        <v>152</v>
      </c>
      <c r="B45" s="379">
        <v>1E-3</v>
      </c>
      <c r="C45" s="380">
        <f t="shared" si="10"/>
        <v>1.1846095526914326E-5</v>
      </c>
      <c r="D45" s="379">
        <v>1E-3</v>
      </c>
      <c r="E45" s="380">
        <f t="shared" si="11"/>
        <v>9.1957405329851213E-6</v>
      </c>
      <c r="F45" s="378">
        <v>8.8999999999999995E-4</v>
      </c>
      <c r="G45" s="380">
        <f t="shared" si="12"/>
        <v>8.1842090743567567E-6</v>
      </c>
      <c r="H45" s="69"/>
      <c r="I45" s="69"/>
    </row>
    <row r="46" spans="1:9" s="70" customFormat="1" ht="21" customHeight="1">
      <c r="A46" s="377" t="s">
        <v>157</v>
      </c>
      <c r="B46" s="379">
        <v>2.1999999999999999E-2</v>
      </c>
      <c r="C46" s="380">
        <f t="shared" si="10"/>
        <v>2.6061410159211514E-4</v>
      </c>
      <c r="D46" s="379">
        <v>0</v>
      </c>
      <c r="E46" s="380">
        <f t="shared" si="11"/>
        <v>0</v>
      </c>
      <c r="F46" s="378">
        <v>3.8699999999999997E-4</v>
      </c>
      <c r="G46" s="380">
        <f t="shared" si="12"/>
        <v>3.5587515862652412E-6</v>
      </c>
      <c r="H46" s="69"/>
      <c r="I46" s="69"/>
    </row>
    <row r="47" spans="1:9" s="70" customFormat="1" ht="21" customHeight="1">
      <c r="A47" s="377" t="s">
        <v>160</v>
      </c>
      <c r="B47" s="379">
        <v>0.10299999999999999</v>
      </c>
      <c r="C47" s="380">
        <f t="shared" si="10"/>
        <v>1.2201478392721754E-3</v>
      </c>
      <c r="D47" s="379">
        <v>0.154</v>
      </c>
      <c r="E47" s="380">
        <f t="shared" si="11"/>
        <v>1.4161440420797085E-3</v>
      </c>
      <c r="F47" s="378">
        <v>5.3554999999999998E-2</v>
      </c>
      <c r="G47" s="380">
        <f t="shared" si="12"/>
        <v>4.9247788424401813E-4</v>
      </c>
      <c r="H47" s="69"/>
      <c r="I47" s="69"/>
    </row>
    <row r="48" spans="1:9" s="70" customFormat="1" ht="21" customHeight="1">
      <c r="A48" s="377" t="s">
        <v>116</v>
      </c>
      <c r="B48" s="379">
        <v>5.7000000000000002E-2</v>
      </c>
      <c r="C48" s="380">
        <f t="shared" si="10"/>
        <v>6.7522744503411658E-4</v>
      </c>
      <c r="D48" s="379">
        <v>0.1</v>
      </c>
      <c r="E48" s="380">
        <f t="shared" si="11"/>
        <v>9.1957405329851213E-4</v>
      </c>
      <c r="F48" s="378">
        <v>0.13151199999999999</v>
      </c>
      <c r="G48" s="380">
        <f t="shared" si="12"/>
        <v>1.2093502289739391E-3</v>
      </c>
      <c r="H48" s="69"/>
      <c r="I48" s="69"/>
    </row>
    <row r="49" spans="1:11" s="70" customFormat="1" ht="21" customHeight="1">
      <c r="A49" s="377" t="s">
        <v>197</v>
      </c>
      <c r="B49" s="379">
        <v>7.0000000000000001E-3</v>
      </c>
      <c r="C49" s="380">
        <f t="shared" si="10"/>
        <v>8.2922668688400282E-5</v>
      </c>
      <c r="D49" s="379">
        <v>0.17199999999999999</v>
      </c>
      <c r="E49" s="380">
        <f t="shared" si="11"/>
        <v>1.5816673716734406E-3</v>
      </c>
      <c r="F49" s="378">
        <v>4.3000000000000001E-7</v>
      </c>
      <c r="G49" s="380">
        <f t="shared" si="12"/>
        <v>3.9541684291836021E-9</v>
      </c>
      <c r="H49" s="69"/>
      <c r="I49" s="69"/>
    </row>
    <row r="50" spans="1:11" s="70" customFormat="1" ht="21" customHeight="1">
      <c r="A50" s="377" t="s">
        <v>50</v>
      </c>
      <c r="B50" s="379">
        <v>0.46600000000000003</v>
      </c>
      <c r="C50" s="380">
        <f t="shared" si="10"/>
        <v>5.5202805155420758E-3</v>
      </c>
      <c r="D50" s="379">
        <f>0.787+0.712</f>
        <v>1.4990000000000001</v>
      </c>
      <c r="E50" s="380">
        <f t="shared" si="11"/>
        <v>1.3784415058944696E-2</v>
      </c>
      <c r="F50" s="378">
        <v>1.6737089999999999</v>
      </c>
      <c r="G50" s="380">
        <f t="shared" si="12"/>
        <v>1.5390993691721993E-2</v>
      </c>
      <c r="H50" s="69"/>
      <c r="I50" s="69"/>
    </row>
    <row r="51" spans="1:11" s="70" customFormat="1" ht="21" customHeight="1">
      <c r="A51" s="377" t="s">
        <v>105</v>
      </c>
      <c r="B51" s="379">
        <v>9.9000000000000005E-2</v>
      </c>
      <c r="C51" s="380">
        <f t="shared" si="10"/>
        <v>1.1727634571645183E-3</v>
      </c>
      <c r="D51" s="379">
        <v>2.3E-2</v>
      </c>
      <c r="E51" s="380">
        <f t="shared" si="11"/>
        <v>2.1150203225865776E-4</v>
      </c>
      <c r="F51" s="378">
        <v>2.0970000000000001E-5</v>
      </c>
      <c r="G51" s="380">
        <f t="shared" si="12"/>
        <v>1.9283467897669798E-7</v>
      </c>
      <c r="H51" s="69"/>
      <c r="I51" s="69"/>
    </row>
    <row r="52" spans="1:11" s="70" customFormat="1" ht="21" customHeight="1">
      <c r="A52" s="377" t="s">
        <v>229</v>
      </c>
      <c r="B52" s="379">
        <v>0.65600000000000003</v>
      </c>
      <c r="C52" s="380">
        <f t="shared" si="10"/>
        <v>7.7710386656557979E-3</v>
      </c>
      <c r="D52" s="379">
        <v>0.19</v>
      </c>
      <c r="E52" s="380">
        <f t="shared" si="11"/>
        <v>1.7471907012671728E-3</v>
      </c>
      <c r="F52" s="378">
        <v>0.18262</v>
      </c>
      <c r="G52" s="380">
        <f t="shared" si="12"/>
        <v>1.6793261361337428E-3</v>
      </c>
      <c r="H52" s="69"/>
      <c r="I52" s="69"/>
    </row>
    <row r="53" spans="1:11" s="70" customFormat="1" ht="21" customHeight="1">
      <c r="A53" s="377" t="s">
        <v>230</v>
      </c>
      <c r="B53" s="379">
        <v>4.0000000000000001E-3</v>
      </c>
      <c r="C53" s="380">
        <f t="shared" si="10"/>
        <v>4.7384382107657302E-5</v>
      </c>
      <c r="D53" s="379">
        <v>1.7000000000000001E-2</v>
      </c>
      <c r="E53" s="380">
        <f t="shared" si="11"/>
        <v>1.5632758906074706E-4</v>
      </c>
      <c r="F53" s="378">
        <v>8.9300000000000004E-3</v>
      </c>
      <c r="G53" s="380">
        <f t="shared" si="12"/>
        <v>8.2117962959557132E-5</v>
      </c>
      <c r="H53" s="69"/>
      <c r="I53" s="69"/>
    </row>
    <row r="54" spans="1:11" s="70" customFormat="1" ht="21" customHeight="1">
      <c r="A54" s="377" t="s">
        <v>287</v>
      </c>
      <c r="B54" s="379"/>
      <c r="C54" s="380"/>
      <c r="D54" s="379">
        <f>0.065+0.23</f>
        <v>0.29500000000000004</v>
      </c>
      <c r="E54" s="380">
        <f t="shared" si="11"/>
        <v>2.7127434572306111E-3</v>
      </c>
      <c r="F54" s="378">
        <v>0.44999</v>
      </c>
      <c r="G54" s="380">
        <f t="shared" si="12"/>
        <v>4.1379912824379746E-3</v>
      </c>
      <c r="H54" s="69"/>
      <c r="I54" s="69"/>
    </row>
    <row r="55" spans="1:11" s="70" customFormat="1" ht="21" customHeight="1">
      <c r="A55" s="377" t="s">
        <v>288</v>
      </c>
      <c r="B55" s="379"/>
      <c r="C55" s="380"/>
      <c r="D55" s="379">
        <v>2.1000000000000001E-2</v>
      </c>
      <c r="E55" s="380">
        <f t="shared" si="11"/>
        <v>1.9311055119268755E-4</v>
      </c>
      <c r="F55" s="378">
        <v>2.856E-3</v>
      </c>
      <c r="G55" s="380">
        <f t="shared" si="12"/>
        <v>2.6263034962205503E-5</v>
      </c>
      <c r="H55" s="69"/>
      <c r="I55" s="69"/>
    </row>
    <row r="56" spans="1:11" s="70" customFormat="1" ht="21" customHeight="1">
      <c r="A56" s="377" t="s">
        <v>301</v>
      </c>
      <c r="B56" s="379"/>
      <c r="C56" s="380"/>
      <c r="D56" s="379"/>
      <c r="E56" s="380"/>
      <c r="F56" s="378">
        <v>4.0600000000000002E-3</v>
      </c>
      <c r="G56" s="380">
        <f t="shared" ref="G56:G57" si="13">(F56/$D$59)</f>
        <v>3.7334706563919594E-5</v>
      </c>
      <c r="H56" s="69"/>
      <c r="I56" s="69"/>
    </row>
    <row r="57" spans="1:11" s="70" customFormat="1" ht="21" customHeight="1">
      <c r="A57" s="377" t="s">
        <v>302</v>
      </c>
      <c r="B57" s="379"/>
      <c r="C57" s="380"/>
      <c r="D57" s="379"/>
      <c r="E57" s="380"/>
      <c r="F57" s="378">
        <v>5.9919999999999999E-3</v>
      </c>
      <c r="G57" s="380">
        <f t="shared" si="13"/>
        <v>5.5100877273646845E-5</v>
      </c>
      <c r="H57" s="69"/>
      <c r="I57" s="69"/>
    </row>
    <row r="58" spans="1:11" s="75" customFormat="1" ht="21" customHeight="1">
      <c r="A58" s="382" t="s">
        <v>139</v>
      </c>
      <c r="B58" s="227">
        <f>SUM(B38:B55)</f>
        <v>2.4449999999999998</v>
      </c>
      <c r="C58" s="309">
        <f>(B58/$B$59)</f>
        <v>2.8963703563305524E-2</v>
      </c>
      <c r="D58" s="227">
        <f>SUM(D38:D55)</f>
        <v>3.4319999999999999</v>
      </c>
      <c r="E58" s="309">
        <f>(D58/$D$59)</f>
        <v>3.155978150920493E-2</v>
      </c>
      <c r="F58" s="227">
        <f>SUM(F38:F57)</f>
        <v>3.5631161999999996</v>
      </c>
      <c r="G58" s="309">
        <f>(F58/$D$59)</f>
        <v>3.2765492064075911E-2</v>
      </c>
      <c r="H58" s="70"/>
      <c r="I58" s="70"/>
      <c r="J58" s="70"/>
      <c r="K58" s="70"/>
    </row>
    <row r="59" spans="1:11" s="75" customFormat="1" ht="21" customHeight="1">
      <c r="A59" s="382" t="s">
        <v>59</v>
      </c>
      <c r="B59" s="227">
        <f>B58+B36</f>
        <v>84.416000000000025</v>
      </c>
      <c r="C59" s="309">
        <f>(B59/$B$59)</f>
        <v>1</v>
      </c>
      <c r="D59" s="227">
        <f>D58+D36</f>
        <v>108.74600000000001</v>
      </c>
      <c r="E59" s="309">
        <f>(D59/$D$59)</f>
        <v>1</v>
      </c>
      <c r="F59" s="227">
        <f>F58+F36</f>
        <v>130.88716244456333</v>
      </c>
      <c r="G59" s="309">
        <f>(F59/$D$59)</f>
        <v>1.2036043849388789</v>
      </c>
      <c r="H59" s="70"/>
      <c r="I59" s="70"/>
      <c r="J59" s="70"/>
      <c r="K59" s="70"/>
    </row>
  </sheetData>
  <mergeCells count="6">
    <mergeCell ref="F3:G3"/>
    <mergeCell ref="A1:G1"/>
    <mergeCell ref="A2:G2"/>
    <mergeCell ref="A3:A4"/>
    <mergeCell ref="D3:E3"/>
    <mergeCell ref="B3:C3"/>
  </mergeCells>
  <phoneticPr fontId="28" type="noConversion"/>
  <printOptions horizontalCentered="1"/>
  <pageMargins left="0.39370078740157483" right="0.39370078740157483" top="0.59055118110236227" bottom="0.74803149606299213" header="0.19685039370078741" footer="0.27559055118110237"/>
  <pageSetup paperSize="9" firstPageNumber="9" orientation="portrait" useFirstPageNumber="1" r:id="rId1"/>
  <headerFooter scaleWithDoc="0" alignWithMargins="0"/>
  <rowBreaks count="1" manualBreakCount="1">
    <brk id="37" max="58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chart 5.1 &amp; 2del</vt:lpstr>
      <vt:lpstr>ST1</vt:lpstr>
      <vt:lpstr>ST2</vt:lpstr>
      <vt:lpstr>ST3</vt:lpstr>
      <vt:lpstr>ST4</vt:lpstr>
      <vt:lpstr>ST5</vt:lpstr>
      <vt:lpstr>ST4-5_Revised</vt:lpstr>
      <vt:lpstr>ST6</vt:lpstr>
      <vt:lpstr>ST7</vt:lpstr>
      <vt:lpstr>ST8</vt:lpstr>
      <vt:lpstr>ST9</vt:lpstr>
      <vt:lpstr>ST10</vt:lpstr>
      <vt:lpstr>'chart 5.1 &amp; 2del'!Print_Area</vt:lpstr>
      <vt:lpstr>'ST10'!Print_Area</vt:lpstr>
      <vt:lpstr>'ST3'!Print_Area</vt:lpstr>
      <vt:lpstr>'ST4'!Print_Area</vt:lpstr>
      <vt:lpstr>'ST5'!Print_Area</vt:lpstr>
      <vt:lpstr>'ST6'!Print_Area</vt:lpstr>
      <vt:lpstr>'ST7'!Print_Area</vt:lpstr>
      <vt:lpstr>'ST8'!Print_Area</vt:lpstr>
      <vt:lpstr>'ST9'!Print_Area</vt:lpstr>
      <vt:lpstr>'ST7'!Print_Titles</vt:lpstr>
      <vt:lpstr>'ST8'!Print_Titles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Amitava Panda</dc:creator>
  <cp:lastModifiedBy>DDG Office</cp:lastModifiedBy>
  <cp:lastPrinted>2024-10-17T08:25:40Z</cp:lastPrinted>
  <dcterms:created xsi:type="dcterms:W3CDTF">1999-05-01T18:04:29Z</dcterms:created>
  <dcterms:modified xsi:type="dcterms:W3CDTF">2026-02-19T07:06:52Z</dcterms:modified>
</cp:coreProperties>
</file>