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al Directory input\Coal Dirt\excel sheet for Website\"/>
    </mc:Choice>
  </mc:AlternateContent>
  <xr:revisionPtr revIDLastSave="0" documentId="13_ncr:1_{2CFF1709-2B1C-4661-AE96-AA56274A1872}" xr6:coauthVersionLast="36" xr6:coauthVersionMax="36" xr10:uidLastSave="{00000000-0000-0000-0000-000000000000}"/>
  <bookViews>
    <workbookView xWindow="0" yWindow="0" windowWidth="28800" windowHeight="11505" activeTab="4" xr2:uid="{00000000-000D-0000-FFFF-FFFF00000000}"/>
  </bookViews>
  <sheets>
    <sheet name="tab12.1 " sheetId="21" r:id="rId1"/>
    <sheet name="tab12.2" sheetId="20" r:id="rId2"/>
    <sheet name="tab12.3-5" sheetId="6" r:id="rId3"/>
    <sheet name="Tab12.6" sheetId="2" r:id="rId4"/>
    <sheet name="tab12.7" sheetId="16" r:id="rId5"/>
    <sheet name="tab12.8 &amp; 9" sheetId="18" r:id="rId6"/>
  </sheets>
  <definedNames>
    <definedName name="_xlnm.Print_Area" localSheetId="0">'tab12.1 '!$A$1:$N$72</definedName>
    <definedName name="_xlnm.Print_Area" localSheetId="1">'tab12.2'!$A$1:$F$19</definedName>
    <definedName name="_xlnm.Print_Area" localSheetId="4">'tab12.7'!$A$1:$O$14</definedName>
    <definedName name="_xlnm.Print_Area" localSheetId="5">'tab12.8 &amp; 9'!$A$1:$G$21</definedName>
  </definedNames>
  <calcPr calcId="191029"/>
</workbook>
</file>

<file path=xl/calcChain.xml><?xml version="1.0" encoding="utf-8"?>
<calcChain xmlns="http://schemas.openxmlformats.org/spreadsheetml/2006/main">
  <c r="AQ53" i="2" l="1"/>
  <c r="AR53" i="2"/>
  <c r="AS53" i="2"/>
  <c r="AL53" i="2"/>
  <c r="AP53" i="2"/>
  <c r="AG53" i="2"/>
  <c r="AI53" i="2"/>
  <c r="AD53" i="2"/>
  <c r="V53" i="2"/>
  <c r="R53" i="2"/>
  <c r="N53" i="2"/>
  <c r="K53" i="2"/>
  <c r="G53" i="2"/>
  <c r="D53" i="2"/>
  <c r="E29" i="6"/>
  <c r="D29" i="6"/>
  <c r="C29" i="6"/>
  <c r="E28" i="6"/>
  <c r="E27" i="6"/>
  <c r="C27" i="6"/>
  <c r="C20" i="6"/>
  <c r="C19" i="6"/>
  <c r="C9" i="6"/>
  <c r="C8" i="6"/>
  <c r="E17" i="6"/>
  <c r="C17" i="6"/>
  <c r="E16" i="6"/>
  <c r="E6" i="6"/>
  <c r="C6" i="6"/>
  <c r="E5" i="6"/>
  <c r="E26" i="6"/>
  <c r="D26" i="6"/>
  <c r="C26" i="6"/>
  <c r="AT53" i="2" l="1"/>
  <c r="E30" i="6"/>
  <c r="F29" i="6"/>
  <c r="C34" i="6" l="1"/>
  <c r="C33" i="6"/>
  <c r="C32" i="6"/>
  <c r="C31" i="6"/>
  <c r="H71" i="21" l="1"/>
  <c r="I71" i="21"/>
  <c r="G71" i="21"/>
  <c r="D71" i="21"/>
  <c r="E71" i="21"/>
  <c r="AQ54" i="2" l="1"/>
  <c r="AR54" i="2"/>
  <c r="AS54" i="2"/>
  <c r="Z55" i="2"/>
  <c r="AA55" i="2"/>
  <c r="AC55" i="2"/>
  <c r="AE55" i="2"/>
  <c r="AF55" i="2"/>
  <c r="AH55" i="2"/>
  <c r="AJ55" i="2"/>
  <c r="AK55" i="2"/>
  <c r="AM55" i="2"/>
  <c r="AN55" i="2"/>
  <c r="AO55" i="2"/>
  <c r="C55" i="2"/>
  <c r="E55" i="2"/>
  <c r="F55" i="2"/>
  <c r="H55" i="2"/>
  <c r="I55" i="2"/>
  <c r="J55" i="2"/>
  <c r="L55" i="2"/>
  <c r="M55" i="2"/>
  <c r="O55" i="2"/>
  <c r="P55" i="2"/>
  <c r="Q55" i="2"/>
  <c r="S55" i="2"/>
  <c r="T55" i="2"/>
  <c r="U55" i="2"/>
  <c r="Y55" i="2"/>
  <c r="B55" i="2"/>
  <c r="AP54" i="2"/>
  <c r="AL54" i="2"/>
  <c r="AI54" i="2"/>
  <c r="AG54" i="2"/>
  <c r="AD54" i="2"/>
  <c r="D54" i="2"/>
  <c r="G54" i="2"/>
  <c r="K54" i="2"/>
  <c r="N54" i="2"/>
  <c r="R54" i="2"/>
  <c r="V54" i="2"/>
  <c r="L16" i="20"/>
  <c r="M16" i="20"/>
  <c r="L17" i="20"/>
  <c r="M17" i="20"/>
  <c r="L18" i="20"/>
  <c r="M18" i="20"/>
  <c r="D19" i="20"/>
  <c r="E19" i="20"/>
  <c r="G19" i="20"/>
  <c r="H19" i="20"/>
  <c r="I19" i="20"/>
  <c r="L5" i="20"/>
  <c r="M5" i="20"/>
  <c r="L6" i="20"/>
  <c r="M6" i="20"/>
  <c r="L7" i="20"/>
  <c r="M7" i="20"/>
  <c r="L8" i="20"/>
  <c r="M8" i="20"/>
  <c r="L9" i="20"/>
  <c r="M9" i="20"/>
  <c r="L10" i="20"/>
  <c r="M10" i="20"/>
  <c r="L11" i="20"/>
  <c r="M11" i="20"/>
  <c r="L12" i="20"/>
  <c r="M12" i="20"/>
  <c r="L13" i="20"/>
  <c r="M13" i="20"/>
  <c r="L14" i="20"/>
  <c r="M14" i="20"/>
  <c r="K6" i="20"/>
  <c r="K7" i="20"/>
  <c r="K8" i="20"/>
  <c r="K9" i="20"/>
  <c r="K10" i="20"/>
  <c r="K11" i="20"/>
  <c r="K12" i="20"/>
  <c r="K13" i="20"/>
  <c r="K14" i="20"/>
  <c r="K5" i="20"/>
  <c r="H15" i="20"/>
  <c r="I15" i="20"/>
  <c r="G15" i="20"/>
  <c r="J16" i="20"/>
  <c r="J17" i="20"/>
  <c r="J18" i="20"/>
  <c r="J19" i="20" s="1"/>
  <c r="L19" i="20" l="1"/>
  <c r="M19" i="20"/>
  <c r="AT54" i="2"/>
  <c r="K15" i="20"/>
  <c r="H61" i="21"/>
  <c r="I61" i="21"/>
  <c r="D61" i="21"/>
  <c r="E61" i="21"/>
  <c r="C61" i="21"/>
  <c r="G61" i="21"/>
  <c r="J60" i="21" l="1"/>
  <c r="J59" i="21"/>
  <c r="J58" i="21"/>
  <c r="J57" i="21"/>
  <c r="J56" i="21"/>
  <c r="F60" i="21"/>
  <c r="F59" i="21"/>
  <c r="F58" i="21"/>
  <c r="F57" i="21"/>
  <c r="F56" i="21"/>
  <c r="K56" i="21"/>
  <c r="L56" i="21"/>
  <c r="M56" i="21"/>
  <c r="K57" i="21"/>
  <c r="L57" i="21"/>
  <c r="M57" i="21"/>
  <c r="N57" i="21" s="1"/>
  <c r="K58" i="21"/>
  <c r="L58" i="21"/>
  <c r="M58" i="21"/>
  <c r="K59" i="21"/>
  <c r="N59" i="21" s="1"/>
  <c r="L59" i="21"/>
  <c r="M59" i="21"/>
  <c r="K60" i="21"/>
  <c r="L60" i="21"/>
  <c r="M60" i="21"/>
  <c r="N60" i="21"/>
  <c r="D17" i="6" l="1"/>
  <c r="D6" i="6"/>
  <c r="D27" i="6"/>
  <c r="F27" i="6" s="1"/>
  <c r="N58" i="21"/>
  <c r="N56" i="21"/>
  <c r="K33" i="21" l="1"/>
  <c r="L33" i="21"/>
  <c r="M33" i="21"/>
  <c r="K34" i="21"/>
  <c r="L34" i="21"/>
  <c r="M34" i="21"/>
  <c r="N34" i="21"/>
  <c r="K35" i="21"/>
  <c r="L35" i="21"/>
  <c r="M35" i="21"/>
  <c r="N35" i="21"/>
  <c r="K36" i="21"/>
  <c r="L36" i="21"/>
  <c r="M36" i="21"/>
  <c r="N36" i="21"/>
  <c r="J33" i="21"/>
  <c r="J34" i="21"/>
  <c r="J35" i="21"/>
  <c r="J36" i="21"/>
  <c r="F33" i="21"/>
  <c r="F34" i="21"/>
  <c r="F35" i="21"/>
  <c r="F36" i="21"/>
  <c r="N33" i="21" l="1"/>
  <c r="K6" i="21"/>
  <c r="L6" i="21"/>
  <c r="M6" i="21"/>
  <c r="N6" i="21" s="1"/>
  <c r="K7" i="21"/>
  <c r="L7" i="21"/>
  <c r="M7" i="21"/>
  <c r="K8" i="21"/>
  <c r="L8" i="21"/>
  <c r="M8" i="21"/>
  <c r="K9" i="21"/>
  <c r="L9" i="21"/>
  <c r="M9" i="21"/>
  <c r="K10" i="21"/>
  <c r="L10" i="21"/>
  <c r="M10" i="21"/>
  <c r="K11" i="21"/>
  <c r="L11" i="21"/>
  <c r="M11" i="21"/>
  <c r="K12" i="21"/>
  <c r="L12" i="21"/>
  <c r="M12" i="21"/>
  <c r="K14" i="21"/>
  <c r="L14" i="21"/>
  <c r="M14" i="21"/>
  <c r="K15" i="21"/>
  <c r="L15" i="21"/>
  <c r="M15" i="21"/>
  <c r="K16" i="21"/>
  <c r="L16" i="21"/>
  <c r="M16" i="21"/>
  <c r="K17" i="21"/>
  <c r="L17" i="21"/>
  <c r="M17" i="21"/>
  <c r="K18" i="21"/>
  <c r="L18" i="21"/>
  <c r="M18" i="21"/>
  <c r="K19" i="21"/>
  <c r="L19" i="21"/>
  <c r="M19" i="21"/>
  <c r="K20" i="21"/>
  <c r="L20" i="21"/>
  <c r="M20" i="21"/>
  <c r="K21" i="21"/>
  <c r="L21" i="21"/>
  <c r="M21" i="21"/>
  <c r="K22" i="21"/>
  <c r="L22" i="21"/>
  <c r="M22" i="21"/>
  <c r="K23" i="21"/>
  <c r="L23" i="21"/>
  <c r="M23" i="21"/>
  <c r="K24" i="21"/>
  <c r="L24" i="21"/>
  <c r="M24" i="21"/>
  <c r="K25" i="21"/>
  <c r="L25" i="21"/>
  <c r="M25" i="21"/>
  <c r="K26" i="21"/>
  <c r="L26" i="21"/>
  <c r="M26" i="21"/>
  <c r="K27" i="21"/>
  <c r="L27" i="21"/>
  <c r="M27" i="21"/>
  <c r="K28" i="21"/>
  <c r="L28" i="21"/>
  <c r="M28" i="21"/>
  <c r="K29" i="21"/>
  <c r="L29" i="21"/>
  <c r="M29" i="21"/>
  <c r="K30" i="21"/>
  <c r="L30" i="21"/>
  <c r="M30" i="21"/>
  <c r="K31" i="21"/>
  <c r="L31" i="21"/>
  <c r="M31" i="21"/>
  <c r="K32" i="21"/>
  <c r="L32" i="21"/>
  <c r="M32" i="21"/>
  <c r="K38" i="21"/>
  <c r="L38" i="21"/>
  <c r="M38" i="21"/>
  <c r="K39" i="21"/>
  <c r="L39" i="21"/>
  <c r="M39" i="21"/>
  <c r="K40" i="21"/>
  <c r="L40" i="21"/>
  <c r="M40" i="21"/>
  <c r="K41" i="21"/>
  <c r="L41" i="21"/>
  <c r="M41" i="21"/>
  <c r="K42" i="21"/>
  <c r="L42" i="21"/>
  <c r="M42" i="21"/>
  <c r="K43" i="21"/>
  <c r="L43" i="21"/>
  <c r="M43" i="21"/>
  <c r="K44" i="21"/>
  <c r="L44" i="21"/>
  <c r="M44" i="21"/>
  <c r="K45" i="21"/>
  <c r="L45" i="21"/>
  <c r="M45" i="21"/>
  <c r="K46" i="21"/>
  <c r="L46" i="21"/>
  <c r="M46" i="21"/>
  <c r="K47" i="21"/>
  <c r="L47" i="21"/>
  <c r="M47" i="21"/>
  <c r="K48" i="21"/>
  <c r="L48" i="21"/>
  <c r="M48" i="21"/>
  <c r="K49" i="21"/>
  <c r="L49" i="21"/>
  <c r="M49" i="21"/>
  <c r="K50" i="21"/>
  <c r="L50" i="21"/>
  <c r="M50" i="21"/>
  <c r="K51" i="21"/>
  <c r="L51" i="21"/>
  <c r="M51" i="21"/>
  <c r="K52" i="21"/>
  <c r="L52" i="21"/>
  <c r="M52" i="21"/>
  <c r="K53" i="21"/>
  <c r="L53" i="21"/>
  <c r="M53" i="21"/>
  <c r="K54" i="21"/>
  <c r="L54" i="21"/>
  <c r="M54" i="21"/>
  <c r="K55" i="21"/>
  <c r="L55" i="21"/>
  <c r="M55" i="21"/>
  <c r="L63" i="21"/>
  <c r="M63" i="21"/>
  <c r="L64" i="21"/>
  <c r="M64" i="21"/>
  <c r="L65" i="21"/>
  <c r="M65" i="21"/>
  <c r="L66" i="21"/>
  <c r="M66" i="21"/>
  <c r="L67" i="21"/>
  <c r="M67" i="21"/>
  <c r="L68" i="21"/>
  <c r="M68" i="21"/>
  <c r="L69" i="21"/>
  <c r="M69" i="21"/>
  <c r="L70" i="21"/>
  <c r="M70" i="21"/>
  <c r="L71" i="21"/>
  <c r="M71" i="21"/>
  <c r="L5" i="21"/>
  <c r="M5" i="21"/>
  <c r="K5" i="21"/>
  <c r="N5" i="21" s="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63" i="21"/>
  <c r="J64" i="21"/>
  <c r="J65" i="21"/>
  <c r="J66" i="21"/>
  <c r="J67" i="21"/>
  <c r="J68" i="21"/>
  <c r="J69" i="21"/>
  <c r="J70" i="21"/>
  <c r="J71" i="21"/>
  <c r="J14" i="21"/>
  <c r="J6" i="21"/>
  <c r="J7" i="21"/>
  <c r="J8" i="21"/>
  <c r="J9" i="21"/>
  <c r="J10" i="21"/>
  <c r="J11" i="21"/>
  <c r="J12" i="21"/>
  <c r="J5" i="21"/>
  <c r="F6" i="21"/>
  <c r="F7" i="21"/>
  <c r="F8" i="21"/>
  <c r="F9" i="21"/>
  <c r="F10" i="21"/>
  <c r="F11" i="21"/>
  <c r="F12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" i="21"/>
  <c r="D13" i="21"/>
  <c r="D37" i="21" s="1"/>
  <c r="E13" i="21"/>
  <c r="E37" i="21" s="1"/>
  <c r="G13" i="21"/>
  <c r="G37" i="21" s="1"/>
  <c r="H13" i="21"/>
  <c r="H37" i="21" s="1"/>
  <c r="I13" i="21"/>
  <c r="I37" i="21" s="1"/>
  <c r="K64" i="21"/>
  <c r="B55" i="21"/>
  <c r="N51" i="21" l="1"/>
  <c r="C16" i="6"/>
  <c r="C5" i="6"/>
  <c r="C28" i="6"/>
  <c r="D28" i="6"/>
  <c r="D5" i="6"/>
  <c r="D16" i="6"/>
  <c r="N64" i="21"/>
  <c r="L13" i="21"/>
  <c r="N55" i="21"/>
  <c r="N54" i="21"/>
  <c r="N53" i="21"/>
  <c r="N52" i="21"/>
  <c r="N50" i="21"/>
  <c r="N49" i="21"/>
  <c r="I62" i="21"/>
  <c r="N48" i="21"/>
  <c r="N47" i="21"/>
  <c r="D62" i="21"/>
  <c r="N46" i="21"/>
  <c r="N45" i="21"/>
  <c r="N44" i="21"/>
  <c r="N43" i="21"/>
  <c r="N42" i="21"/>
  <c r="N41" i="21"/>
  <c r="N40" i="21"/>
  <c r="N39" i="21"/>
  <c r="M61" i="21"/>
  <c r="L61" i="21"/>
  <c r="J61" i="21"/>
  <c r="N38" i="21"/>
  <c r="F64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2" i="21"/>
  <c r="N11" i="21"/>
  <c r="N10" i="21"/>
  <c r="M37" i="21"/>
  <c r="N9" i="21"/>
  <c r="N8" i="21"/>
  <c r="N7" i="21"/>
  <c r="J13" i="21"/>
  <c r="M13" i="21"/>
  <c r="H62" i="21"/>
  <c r="L37" i="21"/>
  <c r="J37" i="21"/>
  <c r="G62" i="21"/>
  <c r="E62" i="21"/>
  <c r="F28" i="6" l="1"/>
  <c r="D30" i="6"/>
  <c r="M62" i="21"/>
  <c r="L62" i="21"/>
  <c r="J62" i="21"/>
  <c r="C13" i="21"/>
  <c r="C37" i="21" s="1"/>
  <c r="K61" i="21" l="1"/>
  <c r="N61" i="21" s="1"/>
  <c r="F61" i="21"/>
  <c r="F13" i="21"/>
  <c r="K13" i="21"/>
  <c r="N13" i="21" s="1"/>
  <c r="AQ9" i="2"/>
  <c r="AS50" i="2"/>
  <c r="AR50" i="2"/>
  <c r="AQ50" i="2"/>
  <c r="AP50" i="2"/>
  <c r="AL50" i="2"/>
  <c r="AI50" i="2"/>
  <c r="AG50" i="2"/>
  <c r="AD50" i="2"/>
  <c r="AB50" i="2"/>
  <c r="V50" i="2"/>
  <c r="R50" i="2"/>
  <c r="N50" i="2"/>
  <c r="K50" i="2"/>
  <c r="G50" i="2"/>
  <c r="D50" i="2"/>
  <c r="AS51" i="2"/>
  <c r="AR51" i="2"/>
  <c r="AQ51" i="2"/>
  <c r="AP51" i="2"/>
  <c r="AL51" i="2"/>
  <c r="AI51" i="2"/>
  <c r="AG51" i="2"/>
  <c r="AD51" i="2"/>
  <c r="AB51" i="2"/>
  <c r="V51" i="2"/>
  <c r="R51" i="2"/>
  <c r="N51" i="2"/>
  <c r="K51" i="2"/>
  <c r="G51" i="2"/>
  <c r="D51" i="2"/>
  <c r="C62" i="21" l="1"/>
  <c r="F37" i="21"/>
  <c r="K37" i="21"/>
  <c r="N37" i="21" s="1"/>
  <c r="AT50" i="2"/>
  <c r="AT51" i="2"/>
  <c r="F62" i="21" l="1"/>
  <c r="K62" i="21"/>
  <c r="N62" i="21" l="1"/>
  <c r="AS32" i="2"/>
  <c r="AR32" i="2"/>
  <c r="AQ32" i="2"/>
  <c r="AP32" i="2"/>
  <c r="AL32" i="2"/>
  <c r="AI32" i="2"/>
  <c r="AG32" i="2"/>
  <c r="AD32" i="2"/>
  <c r="AB32" i="2"/>
  <c r="V32" i="2"/>
  <c r="R32" i="2"/>
  <c r="N32" i="2"/>
  <c r="K32" i="2"/>
  <c r="G32" i="2"/>
  <c r="D32" i="2"/>
  <c r="AT32" i="2" l="1"/>
  <c r="D13" i="2" l="1"/>
  <c r="D12" i="2"/>
  <c r="D11" i="2"/>
  <c r="D10" i="2"/>
  <c r="D9" i="2"/>
  <c r="D8" i="2"/>
  <c r="D7" i="2"/>
  <c r="D6" i="2"/>
  <c r="AO14" i="2"/>
  <c r="AN14" i="2"/>
  <c r="AN34" i="2" s="1"/>
  <c r="AM14" i="2"/>
  <c r="AM34" i="2" s="1"/>
  <c r="AK14" i="2"/>
  <c r="AK34" i="2" s="1"/>
  <c r="AJ14" i="2"/>
  <c r="AJ34" i="2" s="1"/>
  <c r="AH14" i="2"/>
  <c r="AH34" i="2" s="1"/>
  <c r="AF14" i="2"/>
  <c r="AF34" i="2" s="1"/>
  <c r="AE14" i="2"/>
  <c r="AE34" i="2" s="1"/>
  <c r="AC14" i="2"/>
  <c r="AC34" i="2" s="1"/>
  <c r="AA14" i="2"/>
  <c r="AA34" i="2" s="1"/>
  <c r="Z14" i="2"/>
  <c r="Z34" i="2" s="1"/>
  <c r="Y14" i="2"/>
  <c r="Y34" i="2" s="1"/>
  <c r="U14" i="2"/>
  <c r="U34" i="2" s="1"/>
  <c r="T14" i="2"/>
  <c r="T34" i="2" s="1"/>
  <c r="S14" i="2"/>
  <c r="S34" i="2" s="1"/>
  <c r="Q14" i="2"/>
  <c r="Q34" i="2" s="1"/>
  <c r="P14" i="2"/>
  <c r="P34" i="2" s="1"/>
  <c r="O14" i="2"/>
  <c r="O34" i="2" s="1"/>
  <c r="M14" i="2"/>
  <c r="M34" i="2" s="1"/>
  <c r="L14" i="2"/>
  <c r="L34" i="2" s="1"/>
  <c r="J14" i="2"/>
  <c r="J34" i="2" s="1"/>
  <c r="I14" i="2"/>
  <c r="I34" i="2" s="1"/>
  <c r="H14" i="2"/>
  <c r="H34" i="2" s="1"/>
  <c r="F14" i="2"/>
  <c r="F34" i="2" s="1"/>
  <c r="E14" i="2"/>
  <c r="E34" i="2" s="1"/>
  <c r="C14" i="2"/>
  <c r="C34" i="2" s="1"/>
  <c r="B14" i="2"/>
  <c r="B34" i="2" s="1"/>
  <c r="B56" i="2" s="1"/>
  <c r="AO34" i="2"/>
  <c r="AS52" i="2"/>
  <c r="AR52" i="2"/>
  <c r="AQ52" i="2"/>
  <c r="AP52" i="2"/>
  <c r="AL52" i="2"/>
  <c r="AI52" i="2"/>
  <c r="AG52" i="2"/>
  <c r="AD52" i="2"/>
  <c r="AB52" i="2"/>
  <c r="V52" i="2"/>
  <c r="R52" i="2"/>
  <c r="N52" i="2"/>
  <c r="K52" i="2"/>
  <c r="G52" i="2"/>
  <c r="D52" i="2"/>
  <c r="AS48" i="2"/>
  <c r="AR48" i="2"/>
  <c r="AQ48" i="2"/>
  <c r="AP48" i="2"/>
  <c r="AL48" i="2"/>
  <c r="AI48" i="2"/>
  <c r="AG48" i="2"/>
  <c r="AD48" i="2"/>
  <c r="AB48" i="2"/>
  <c r="V48" i="2"/>
  <c r="R48" i="2"/>
  <c r="N48" i="2"/>
  <c r="K48" i="2"/>
  <c r="G48" i="2"/>
  <c r="D48" i="2"/>
  <c r="AS47" i="2"/>
  <c r="AR47" i="2"/>
  <c r="AQ47" i="2"/>
  <c r="AP47" i="2"/>
  <c r="AL47" i="2"/>
  <c r="AI47" i="2"/>
  <c r="AG47" i="2"/>
  <c r="AD47" i="2"/>
  <c r="AB47" i="2"/>
  <c r="V47" i="2"/>
  <c r="R47" i="2"/>
  <c r="N47" i="2"/>
  <c r="K47" i="2"/>
  <c r="G47" i="2"/>
  <c r="D47" i="2"/>
  <c r="AS44" i="2"/>
  <c r="AR44" i="2"/>
  <c r="AQ44" i="2"/>
  <c r="AP44" i="2"/>
  <c r="AL44" i="2"/>
  <c r="AI44" i="2"/>
  <c r="AG44" i="2"/>
  <c r="AD44" i="2"/>
  <c r="AB44" i="2"/>
  <c r="V44" i="2"/>
  <c r="R44" i="2"/>
  <c r="N44" i="2"/>
  <c r="K44" i="2"/>
  <c r="G44" i="2"/>
  <c r="D44" i="2"/>
  <c r="AS43" i="2"/>
  <c r="AR43" i="2"/>
  <c r="AQ43" i="2"/>
  <c r="AP43" i="2"/>
  <c r="AL43" i="2"/>
  <c r="AI43" i="2"/>
  <c r="AG43" i="2"/>
  <c r="AD43" i="2"/>
  <c r="AB43" i="2"/>
  <c r="V43" i="2"/>
  <c r="R43" i="2"/>
  <c r="N43" i="2"/>
  <c r="K43" i="2"/>
  <c r="G43" i="2"/>
  <c r="D43" i="2"/>
  <c r="AS42" i="2"/>
  <c r="AR42" i="2"/>
  <c r="AQ42" i="2"/>
  <c r="AP42" i="2"/>
  <c r="AL42" i="2"/>
  <c r="AI42" i="2"/>
  <c r="AG42" i="2"/>
  <c r="AD42" i="2"/>
  <c r="AB42" i="2"/>
  <c r="V42" i="2"/>
  <c r="R42" i="2"/>
  <c r="N42" i="2"/>
  <c r="K42" i="2"/>
  <c r="G42" i="2"/>
  <c r="D42" i="2"/>
  <c r="AT52" i="2" l="1"/>
  <c r="C56" i="2"/>
  <c r="F56" i="2"/>
  <c r="I56" i="2"/>
  <c r="M56" i="2"/>
  <c r="T56" i="2"/>
  <c r="AT48" i="2"/>
  <c r="U56" i="2"/>
  <c r="S56" i="2"/>
  <c r="E56" i="2"/>
  <c r="F5" i="20" s="1"/>
  <c r="Y56" i="2"/>
  <c r="AJ56" i="2"/>
  <c r="F12" i="20" s="1"/>
  <c r="H56" i="2"/>
  <c r="O56" i="2"/>
  <c r="P56" i="2"/>
  <c r="Q56" i="2"/>
  <c r="J56" i="2"/>
  <c r="AE56" i="2"/>
  <c r="AF56" i="2"/>
  <c r="Z56" i="2"/>
  <c r="AA56" i="2"/>
  <c r="AC56" i="2"/>
  <c r="AH56" i="2"/>
  <c r="F13" i="20" s="1"/>
  <c r="L56" i="2"/>
  <c r="AK56" i="2"/>
  <c r="AM56" i="2"/>
  <c r="AN56" i="2"/>
  <c r="AO56" i="2"/>
  <c r="AT47" i="2"/>
  <c r="AT44" i="2"/>
  <c r="AT43" i="2"/>
  <c r="AT42" i="2"/>
  <c r="AS30" i="2"/>
  <c r="AR30" i="2"/>
  <c r="AQ30" i="2"/>
  <c r="AP30" i="2"/>
  <c r="AL30" i="2"/>
  <c r="AI30" i="2"/>
  <c r="AG30" i="2"/>
  <c r="AD30" i="2"/>
  <c r="AB30" i="2"/>
  <c r="V30" i="2"/>
  <c r="R30" i="2"/>
  <c r="N30" i="2"/>
  <c r="K30" i="2"/>
  <c r="G30" i="2"/>
  <c r="D30" i="2"/>
  <c r="AS29" i="2"/>
  <c r="AR29" i="2"/>
  <c r="AQ29" i="2"/>
  <c r="AP29" i="2"/>
  <c r="AL29" i="2"/>
  <c r="AI29" i="2"/>
  <c r="AG29" i="2"/>
  <c r="AD29" i="2"/>
  <c r="AB29" i="2"/>
  <c r="V29" i="2"/>
  <c r="R29" i="2"/>
  <c r="N29" i="2"/>
  <c r="K29" i="2"/>
  <c r="G29" i="2"/>
  <c r="D29" i="2"/>
  <c r="AS31" i="2"/>
  <c r="AR31" i="2"/>
  <c r="AQ31" i="2"/>
  <c r="AP31" i="2"/>
  <c r="AL31" i="2"/>
  <c r="AI31" i="2"/>
  <c r="AG31" i="2"/>
  <c r="AD31" i="2"/>
  <c r="AB31" i="2"/>
  <c r="V31" i="2"/>
  <c r="R31" i="2"/>
  <c r="N31" i="2"/>
  <c r="K31" i="2"/>
  <c r="G31" i="2"/>
  <c r="D31" i="2"/>
  <c r="AS28" i="2"/>
  <c r="AR28" i="2"/>
  <c r="AQ28" i="2"/>
  <c r="AP28" i="2"/>
  <c r="AL28" i="2"/>
  <c r="AI28" i="2"/>
  <c r="AG28" i="2"/>
  <c r="AD28" i="2"/>
  <c r="AB28" i="2"/>
  <c r="V28" i="2"/>
  <c r="R28" i="2"/>
  <c r="N28" i="2"/>
  <c r="K28" i="2"/>
  <c r="G28" i="2"/>
  <c r="D28" i="2"/>
  <c r="F11" i="20" l="1"/>
  <c r="F6" i="20"/>
  <c r="F10" i="20"/>
  <c r="F8" i="20"/>
  <c r="F14" i="20"/>
  <c r="F7" i="20"/>
  <c r="F9" i="20"/>
  <c r="C15" i="20"/>
  <c r="AT30" i="2"/>
  <c r="AT29" i="2"/>
  <c r="AT31" i="2"/>
  <c r="AT28" i="2"/>
  <c r="J12" i="20" l="1"/>
  <c r="J13" i="20"/>
  <c r="J5" i="20"/>
  <c r="J8" i="20" l="1"/>
  <c r="N13" i="20"/>
  <c r="J10" i="20"/>
  <c r="J7" i="20" l="1"/>
  <c r="J6" i="20"/>
  <c r="N5" i="20"/>
  <c r="J11" i="20"/>
  <c r="AS27" i="2"/>
  <c r="AR27" i="2"/>
  <c r="AQ27" i="2"/>
  <c r="AP27" i="2"/>
  <c r="AL27" i="2"/>
  <c r="AI27" i="2"/>
  <c r="AG27" i="2"/>
  <c r="AD27" i="2"/>
  <c r="AB27" i="2"/>
  <c r="V27" i="2"/>
  <c r="R27" i="2"/>
  <c r="N27" i="2"/>
  <c r="K27" i="2"/>
  <c r="G27" i="2"/>
  <c r="D27" i="2"/>
  <c r="N12" i="20" l="1"/>
  <c r="J14" i="20"/>
  <c r="N10" i="20"/>
  <c r="J9" i="20"/>
  <c r="J15" i="20" s="1"/>
  <c r="AT27" i="2"/>
  <c r="M10" i="16"/>
  <c r="L10" i="16"/>
  <c r="I10" i="16"/>
  <c r="D14" i="16"/>
  <c r="N7" i="16"/>
  <c r="N8" i="16"/>
  <c r="N9" i="16"/>
  <c r="N10" i="16"/>
  <c r="N11" i="16"/>
  <c r="N12" i="16"/>
  <c r="N13" i="16"/>
  <c r="N6" i="16"/>
  <c r="M7" i="16"/>
  <c r="M8" i="16"/>
  <c r="M9" i="16"/>
  <c r="M11" i="16"/>
  <c r="M12" i="16"/>
  <c r="M13" i="16"/>
  <c r="M6" i="16"/>
  <c r="J14" i="16"/>
  <c r="F10" i="16"/>
  <c r="O11" i="16" l="1"/>
  <c r="C68" i="21" s="1"/>
  <c r="F68" i="21" s="1"/>
  <c r="O10" i="16"/>
  <c r="C67" i="21" s="1"/>
  <c r="N8" i="20"/>
  <c r="N14" i="20"/>
  <c r="L15" i="20"/>
  <c r="O13" i="16"/>
  <c r="C70" i="21" s="1"/>
  <c r="O9" i="16"/>
  <c r="C66" i="21" s="1"/>
  <c r="O12" i="16"/>
  <c r="C69" i="21" s="1"/>
  <c r="M14" i="16"/>
  <c r="O8" i="16"/>
  <c r="C65" i="21" s="1"/>
  <c r="O7" i="16"/>
  <c r="O6" i="16"/>
  <c r="C63" i="21" s="1"/>
  <c r="E15" i="20"/>
  <c r="AS49" i="2"/>
  <c r="AR49" i="2"/>
  <c r="AQ49" i="2"/>
  <c r="AP49" i="2"/>
  <c r="AL49" i="2"/>
  <c r="AI49" i="2"/>
  <c r="AG49" i="2"/>
  <c r="AD49" i="2"/>
  <c r="AB49" i="2"/>
  <c r="V49" i="2"/>
  <c r="R49" i="2"/>
  <c r="N49" i="2"/>
  <c r="K49" i="2"/>
  <c r="G49" i="2"/>
  <c r="D49" i="2"/>
  <c r="D46" i="2"/>
  <c r="K68" i="21" l="1"/>
  <c r="N68" i="21" s="1"/>
  <c r="K65" i="21"/>
  <c r="N65" i="21" s="1"/>
  <c r="F65" i="21"/>
  <c r="F67" i="21"/>
  <c r="K67" i="21"/>
  <c r="N67" i="21" s="1"/>
  <c r="F69" i="21"/>
  <c r="K69" i="21"/>
  <c r="N69" i="21" s="1"/>
  <c r="F66" i="21"/>
  <c r="K66" i="21"/>
  <c r="N66" i="21" s="1"/>
  <c r="K70" i="21"/>
  <c r="N70" i="21" s="1"/>
  <c r="F70" i="21"/>
  <c r="K63" i="21"/>
  <c r="N63" i="21" s="1"/>
  <c r="C71" i="21"/>
  <c r="F63" i="21"/>
  <c r="N7" i="20"/>
  <c r="N11" i="20"/>
  <c r="N9" i="20"/>
  <c r="O14" i="16"/>
  <c r="AT49" i="2"/>
  <c r="AS26" i="2"/>
  <c r="AR26" i="2"/>
  <c r="AQ26" i="2"/>
  <c r="AP26" i="2"/>
  <c r="AL26" i="2"/>
  <c r="AI26" i="2"/>
  <c r="AG26" i="2"/>
  <c r="AD26" i="2"/>
  <c r="AB26" i="2"/>
  <c r="V26" i="2"/>
  <c r="R26" i="2"/>
  <c r="N26" i="2"/>
  <c r="K26" i="2"/>
  <c r="G26" i="2"/>
  <c r="D26" i="2"/>
  <c r="K71" i="21" l="1"/>
  <c r="N71" i="21" s="1"/>
  <c r="F71" i="21"/>
  <c r="N6" i="20"/>
  <c r="M15" i="20"/>
  <c r="AT26" i="2"/>
  <c r="N15" i="20" l="1"/>
  <c r="AB23" i="2"/>
  <c r="AD23" i="2"/>
  <c r="AG23" i="2"/>
  <c r="AI23" i="2"/>
  <c r="AL23" i="2"/>
  <c r="AP23" i="2"/>
  <c r="AQ23" i="2"/>
  <c r="AR23" i="2"/>
  <c r="AS23" i="2"/>
  <c r="AB24" i="2"/>
  <c r="AD24" i="2"/>
  <c r="AG24" i="2"/>
  <c r="AI24" i="2"/>
  <c r="AL24" i="2"/>
  <c r="AP24" i="2"/>
  <c r="AQ24" i="2"/>
  <c r="AR24" i="2"/>
  <c r="AS24" i="2"/>
  <c r="AB25" i="2"/>
  <c r="AD25" i="2"/>
  <c r="AG25" i="2"/>
  <c r="AI25" i="2"/>
  <c r="AL25" i="2"/>
  <c r="AP25" i="2"/>
  <c r="AQ25" i="2"/>
  <c r="AR25" i="2"/>
  <c r="AS25" i="2"/>
  <c r="AB33" i="2"/>
  <c r="AD33" i="2"/>
  <c r="AG33" i="2"/>
  <c r="AI33" i="2"/>
  <c r="AL33" i="2"/>
  <c r="AP33" i="2"/>
  <c r="AQ33" i="2"/>
  <c r="AR33" i="2"/>
  <c r="AS33" i="2"/>
  <c r="D23" i="2"/>
  <c r="G23" i="2"/>
  <c r="K23" i="2"/>
  <c r="N23" i="2"/>
  <c r="R23" i="2"/>
  <c r="V23" i="2"/>
  <c r="V24" i="2"/>
  <c r="R24" i="2"/>
  <c r="N24" i="2"/>
  <c r="K24" i="2"/>
  <c r="G24" i="2"/>
  <c r="D24" i="2"/>
  <c r="V25" i="2"/>
  <c r="R25" i="2"/>
  <c r="N25" i="2"/>
  <c r="K25" i="2"/>
  <c r="G25" i="2"/>
  <c r="D25" i="2"/>
  <c r="AS22" i="2"/>
  <c r="AR22" i="2"/>
  <c r="AQ22" i="2"/>
  <c r="AP22" i="2"/>
  <c r="AL22" i="2"/>
  <c r="AI22" i="2"/>
  <c r="AG22" i="2"/>
  <c r="AD22" i="2"/>
  <c r="AB22" i="2"/>
  <c r="V22" i="2"/>
  <c r="R22" i="2"/>
  <c r="N22" i="2"/>
  <c r="K22" i="2"/>
  <c r="G22" i="2"/>
  <c r="D22" i="2"/>
  <c r="AT25" i="2" l="1"/>
  <c r="AT23" i="2"/>
  <c r="AT33" i="2"/>
  <c r="AT24" i="2"/>
  <c r="AT22" i="2"/>
  <c r="AS20" i="2"/>
  <c r="AR20" i="2"/>
  <c r="AQ20" i="2"/>
  <c r="AP20" i="2"/>
  <c r="AL20" i="2"/>
  <c r="AI20" i="2"/>
  <c r="AG20" i="2"/>
  <c r="AD20" i="2"/>
  <c r="AB20" i="2"/>
  <c r="V20" i="2"/>
  <c r="R20" i="2"/>
  <c r="N20" i="2"/>
  <c r="K20" i="2"/>
  <c r="G20" i="2"/>
  <c r="D20" i="2"/>
  <c r="AT20" i="2" l="1"/>
  <c r="AS46" i="2"/>
  <c r="AR46" i="2"/>
  <c r="AQ46" i="2"/>
  <c r="AP46" i="2"/>
  <c r="AL46" i="2"/>
  <c r="AI46" i="2"/>
  <c r="AG46" i="2"/>
  <c r="AD46" i="2"/>
  <c r="AB46" i="2"/>
  <c r="V46" i="2"/>
  <c r="R46" i="2"/>
  <c r="N46" i="2"/>
  <c r="K46" i="2"/>
  <c r="G46" i="2"/>
  <c r="AT46" i="2" l="1"/>
  <c r="K10" i="2"/>
  <c r="K11" i="2"/>
  <c r="K12" i="2"/>
  <c r="K13" i="2"/>
  <c r="D14" i="2" l="1"/>
  <c r="AS45" i="2" l="1"/>
  <c r="AR45" i="2"/>
  <c r="AQ45" i="2"/>
  <c r="AP45" i="2"/>
  <c r="AL45" i="2"/>
  <c r="AI45" i="2"/>
  <c r="AG45" i="2"/>
  <c r="AD45" i="2"/>
  <c r="AB45" i="2"/>
  <c r="V45" i="2"/>
  <c r="R45" i="2"/>
  <c r="N45" i="2"/>
  <c r="K45" i="2"/>
  <c r="G45" i="2"/>
  <c r="D45" i="2"/>
  <c r="AT45" i="2" l="1"/>
  <c r="G33" i="2"/>
  <c r="AS41" i="2"/>
  <c r="AR41" i="2"/>
  <c r="AQ41" i="2"/>
  <c r="AP41" i="2"/>
  <c r="AL41" i="2"/>
  <c r="AI41" i="2"/>
  <c r="AG41" i="2"/>
  <c r="AD41" i="2"/>
  <c r="AB41" i="2"/>
  <c r="V41" i="2"/>
  <c r="R41" i="2"/>
  <c r="N41" i="2"/>
  <c r="K41" i="2"/>
  <c r="G41" i="2"/>
  <c r="D41" i="2"/>
  <c r="AS21" i="2"/>
  <c r="AR21" i="2"/>
  <c r="AQ21" i="2"/>
  <c r="AP21" i="2"/>
  <c r="AL21" i="2"/>
  <c r="AI21" i="2"/>
  <c r="AG21" i="2"/>
  <c r="AD21" i="2"/>
  <c r="AB21" i="2"/>
  <c r="V21" i="2"/>
  <c r="R21" i="2"/>
  <c r="N21" i="2"/>
  <c r="K21" i="2"/>
  <c r="G21" i="2"/>
  <c r="D21" i="2"/>
  <c r="AT41" i="2" l="1"/>
  <c r="AT21" i="2"/>
  <c r="E21" i="18"/>
  <c r="K14" i="16"/>
  <c r="H14" i="16"/>
  <c r="G14" i="16"/>
  <c r="E14" i="16"/>
  <c r="AL17" i="2" l="1"/>
  <c r="AS40" i="2"/>
  <c r="AR40" i="2"/>
  <c r="AQ40" i="2"/>
  <c r="AS39" i="2"/>
  <c r="AR39" i="2"/>
  <c r="AQ39" i="2"/>
  <c r="AS38" i="2"/>
  <c r="AR38" i="2"/>
  <c r="AQ38" i="2"/>
  <c r="AS37" i="2"/>
  <c r="AR37" i="2"/>
  <c r="AQ37" i="2"/>
  <c r="AS36" i="2"/>
  <c r="AR36" i="2"/>
  <c r="AQ36" i="2"/>
  <c r="AS35" i="2"/>
  <c r="AR35" i="2"/>
  <c r="AQ35" i="2"/>
  <c r="AS19" i="2"/>
  <c r="AR19" i="2"/>
  <c r="AQ19" i="2"/>
  <c r="AS18" i="2"/>
  <c r="AR18" i="2"/>
  <c r="AQ18" i="2"/>
  <c r="AS17" i="2"/>
  <c r="AR17" i="2"/>
  <c r="AQ17" i="2"/>
  <c r="AS16" i="2"/>
  <c r="AR16" i="2"/>
  <c r="AQ16" i="2"/>
  <c r="AS15" i="2"/>
  <c r="AR15" i="2"/>
  <c r="AQ15" i="2"/>
  <c r="AQ7" i="2"/>
  <c r="AR7" i="2"/>
  <c r="AS7" i="2"/>
  <c r="AQ8" i="2"/>
  <c r="AR8" i="2"/>
  <c r="AS8" i="2"/>
  <c r="AR9" i="2"/>
  <c r="AS9" i="2"/>
  <c r="AQ10" i="2"/>
  <c r="AR10" i="2"/>
  <c r="AS10" i="2"/>
  <c r="AQ11" i="2"/>
  <c r="AR11" i="2"/>
  <c r="AS11" i="2"/>
  <c r="AQ12" i="2"/>
  <c r="AR12" i="2"/>
  <c r="AS12" i="2"/>
  <c r="AQ13" i="2"/>
  <c r="AR13" i="2"/>
  <c r="AS13" i="2"/>
  <c r="AS6" i="2"/>
  <c r="AQ6" i="2"/>
  <c r="AR6" i="2"/>
  <c r="AD40" i="2"/>
  <c r="AD39" i="2"/>
  <c r="AD38" i="2"/>
  <c r="AD37" i="2"/>
  <c r="AD36" i="2"/>
  <c r="AD35" i="2"/>
  <c r="AD19" i="2"/>
  <c r="AD18" i="2"/>
  <c r="AD17" i="2"/>
  <c r="AD16" i="2"/>
  <c r="AD15" i="2"/>
  <c r="AD13" i="2"/>
  <c r="AD12" i="2"/>
  <c r="AD11" i="2"/>
  <c r="AD10" i="2"/>
  <c r="AD9" i="2"/>
  <c r="AD8" i="2"/>
  <c r="AD7" i="2"/>
  <c r="AD6" i="2"/>
  <c r="AP16" i="2"/>
  <c r="AI16" i="2"/>
  <c r="AG16" i="2"/>
  <c r="AB16" i="2"/>
  <c r="V16" i="2"/>
  <c r="R16" i="2"/>
  <c r="N16" i="2"/>
  <c r="K16" i="2"/>
  <c r="G16" i="2"/>
  <c r="D16" i="2"/>
  <c r="AL16" i="2"/>
  <c r="AP40" i="2"/>
  <c r="AI40" i="2"/>
  <c r="AG40" i="2"/>
  <c r="AB40" i="2"/>
  <c r="V40" i="2"/>
  <c r="R40" i="2"/>
  <c r="N40" i="2"/>
  <c r="K40" i="2"/>
  <c r="G40" i="2"/>
  <c r="D40" i="2"/>
  <c r="AL40" i="2"/>
  <c r="AP39" i="2"/>
  <c r="AI39" i="2"/>
  <c r="AG39" i="2"/>
  <c r="AB39" i="2"/>
  <c r="V39" i="2"/>
  <c r="R39" i="2"/>
  <c r="N39" i="2"/>
  <c r="K39" i="2"/>
  <c r="G39" i="2"/>
  <c r="D39" i="2"/>
  <c r="AL39" i="2"/>
  <c r="AP11" i="2"/>
  <c r="AI11" i="2"/>
  <c r="AG11" i="2"/>
  <c r="AB11" i="2"/>
  <c r="V11" i="2"/>
  <c r="R11" i="2"/>
  <c r="N11" i="2"/>
  <c r="G11" i="2"/>
  <c r="AL11" i="2"/>
  <c r="AR55" i="2" l="1"/>
  <c r="AS55" i="2"/>
  <c r="AQ55" i="2"/>
  <c r="AD55" i="2"/>
  <c r="AS14" i="2"/>
  <c r="AS34" i="2" s="1"/>
  <c r="AR14" i="2"/>
  <c r="AR34" i="2" s="1"/>
  <c r="AD14" i="2"/>
  <c r="AD34" i="2" s="1"/>
  <c r="AQ14" i="2"/>
  <c r="AQ34" i="2" s="1"/>
  <c r="AT11" i="2"/>
  <c r="AT12" i="2"/>
  <c r="AT18" i="2"/>
  <c r="AT38" i="2"/>
  <c r="AT40" i="2"/>
  <c r="AT37" i="2"/>
  <c r="AT39" i="2"/>
  <c r="AT9" i="2"/>
  <c r="AT13" i="2"/>
  <c r="AT10" i="2"/>
  <c r="AT7" i="2"/>
  <c r="AT16" i="2"/>
  <c r="AT8" i="2"/>
  <c r="AT15" i="2"/>
  <c r="AT19" i="2"/>
  <c r="AT6" i="2"/>
  <c r="AT36" i="2"/>
  <c r="AT17" i="2"/>
  <c r="AT35" i="2"/>
  <c r="L13" i="16"/>
  <c r="L12" i="16"/>
  <c r="L11" i="16"/>
  <c r="L9" i="16"/>
  <c r="L8" i="16"/>
  <c r="L7" i="16"/>
  <c r="L6" i="16"/>
  <c r="I13" i="16"/>
  <c r="I12" i="16"/>
  <c r="I11" i="16"/>
  <c r="I9" i="16"/>
  <c r="I8" i="16"/>
  <c r="I7" i="16"/>
  <c r="I6" i="16"/>
  <c r="F7" i="16"/>
  <c r="F8" i="16"/>
  <c r="F9" i="16"/>
  <c r="F11" i="16"/>
  <c r="F12" i="16"/>
  <c r="F13" i="16"/>
  <c r="F6" i="16"/>
  <c r="G19" i="18"/>
  <c r="G20" i="18"/>
  <c r="G18" i="18"/>
  <c r="AT55" i="2" l="1"/>
  <c r="AD56" i="2"/>
  <c r="AQ56" i="2"/>
  <c r="AS56" i="2"/>
  <c r="AT14" i="2"/>
  <c r="AT34" i="2" s="1"/>
  <c r="AR56" i="2"/>
  <c r="I14" i="16"/>
  <c r="C18" i="20" s="1"/>
  <c r="F14" i="16"/>
  <c r="C16" i="20" s="1"/>
  <c r="L14" i="16"/>
  <c r="C17" i="20" s="1"/>
  <c r="N14" i="16"/>
  <c r="F26" i="6"/>
  <c r="F17" i="20" l="1"/>
  <c r="K17" i="20"/>
  <c r="N17" i="20" s="1"/>
  <c r="F18" i="20"/>
  <c r="K18" i="20"/>
  <c r="N18" i="20" s="1"/>
  <c r="F16" i="20"/>
  <c r="F19" i="20" s="1"/>
  <c r="K16" i="20"/>
  <c r="AT56" i="2"/>
  <c r="C19" i="20"/>
  <c r="F5" i="6"/>
  <c r="K19" i="20" l="1"/>
  <c r="N16" i="20"/>
  <c r="C35" i="6"/>
  <c r="AL36" i="2"/>
  <c r="D36" i="2"/>
  <c r="G36" i="2"/>
  <c r="K36" i="2"/>
  <c r="N36" i="2"/>
  <c r="R36" i="2"/>
  <c r="V36" i="2"/>
  <c r="AB36" i="2"/>
  <c r="AG36" i="2"/>
  <c r="AI36" i="2"/>
  <c r="AP36" i="2"/>
  <c r="R7" i="2"/>
  <c r="AP35" i="2"/>
  <c r="AI35" i="2"/>
  <c r="AG35" i="2"/>
  <c r="AB35" i="2"/>
  <c r="V35" i="2"/>
  <c r="R35" i="2"/>
  <c r="N35" i="2"/>
  <c r="K35" i="2"/>
  <c r="G35" i="2"/>
  <c r="D35" i="2"/>
  <c r="AL35" i="2"/>
  <c r="F34" i="6"/>
  <c r="D33" i="2"/>
  <c r="K33" i="2"/>
  <c r="N33" i="2"/>
  <c r="R33" i="2"/>
  <c r="V33" i="2"/>
  <c r="AL6" i="2"/>
  <c r="D18" i="18"/>
  <c r="D19" i="18"/>
  <c r="D20" i="18"/>
  <c r="B21" i="18"/>
  <c r="C21" i="18"/>
  <c r="F21" i="18"/>
  <c r="G6" i="2"/>
  <c r="K6" i="2"/>
  <c r="N6" i="2"/>
  <c r="R6" i="2"/>
  <c r="V6" i="2"/>
  <c r="AB6" i="2"/>
  <c r="AG6" i="2"/>
  <c r="AI6" i="2"/>
  <c r="AP6" i="2"/>
  <c r="AL7" i="2"/>
  <c r="G7" i="2"/>
  <c r="K7" i="2"/>
  <c r="N7" i="2"/>
  <c r="V7" i="2"/>
  <c r="AB7" i="2"/>
  <c r="AG7" i="2"/>
  <c r="AI7" i="2"/>
  <c r="AP7" i="2"/>
  <c r="AL8" i="2"/>
  <c r="G8" i="2"/>
  <c r="K8" i="2"/>
  <c r="N8" i="2"/>
  <c r="R8" i="2"/>
  <c r="V8" i="2"/>
  <c r="AB8" i="2"/>
  <c r="AG8" i="2"/>
  <c r="AI8" i="2"/>
  <c r="AP8" i="2"/>
  <c r="AL9" i="2"/>
  <c r="G9" i="2"/>
  <c r="K9" i="2"/>
  <c r="N9" i="2"/>
  <c r="R9" i="2"/>
  <c r="V9" i="2"/>
  <c r="AB9" i="2"/>
  <c r="AG9" i="2"/>
  <c r="AI9" i="2"/>
  <c r="AP9" i="2"/>
  <c r="AL10" i="2"/>
  <c r="G10" i="2"/>
  <c r="N10" i="2"/>
  <c r="R10" i="2"/>
  <c r="V10" i="2"/>
  <c r="AB10" i="2"/>
  <c r="AG10" i="2"/>
  <c r="AI10" i="2"/>
  <c r="AP10" i="2"/>
  <c r="AL12" i="2"/>
  <c r="G12" i="2"/>
  <c r="N12" i="2"/>
  <c r="R12" i="2"/>
  <c r="V12" i="2"/>
  <c r="AB12" i="2"/>
  <c r="AG12" i="2"/>
  <c r="AI12" i="2"/>
  <c r="AP12" i="2"/>
  <c r="AL13" i="2"/>
  <c r="G13" i="2"/>
  <c r="N13" i="2"/>
  <c r="R13" i="2"/>
  <c r="V13" i="2"/>
  <c r="AB13" i="2"/>
  <c r="AG13" i="2"/>
  <c r="AI13" i="2"/>
  <c r="AP13" i="2"/>
  <c r="AL15" i="2"/>
  <c r="D15" i="2"/>
  <c r="G15" i="2"/>
  <c r="K15" i="2"/>
  <c r="N15" i="2"/>
  <c r="R15" i="2"/>
  <c r="V15" i="2"/>
  <c r="AB15" i="2"/>
  <c r="AG15" i="2"/>
  <c r="AI15" i="2"/>
  <c r="AP15" i="2"/>
  <c r="D17" i="2"/>
  <c r="G17" i="2"/>
  <c r="K17" i="2"/>
  <c r="N17" i="2"/>
  <c r="R17" i="2"/>
  <c r="V17" i="2"/>
  <c r="AB17" i="2"/>
  <c r="AG17" i="2"/>
  <c r="AI17" i="2"/>
  <c r="AP17" i="2"/>
  <c r="AL18" i="2"/>
  <c r="D18" i="2"/>
  <c r="G18" i="2"/>
  <c r="K18" i="2"/>
  <c r="N18" i="2"/>
  <c r="R18" i="2"/>
  <c r="V18" i="2"/>
  <c r="AB18" i="2"/>
  <c r="AG18" i="2"/>
  <c r="AI18" i="2"/>
  <c r="AP18" i="2"/>
  <c r="AL19" i="2"/>
  <c r="D19" i="2"/>
  <c r="G19" i="2"/>
  <c r="K19" i="2"/>
  <c r="N19" i="2"/>
  <c r="R19" i="2"/>
  <c r="V19" i="2"/>
  <c r="AB19" i="2"/>
  <c r="AG19" i="2"/>
  <c r="AI19" i="2"/>
  <c r="AP19" i="2"/>
  <c r="AL37" i="2"/>
  <c r="D37" i="2"/>
  <c r="G37" i="2"/>
  <c r="K37" i="2"/>
  <c r="N37" i="2"/>
  <c r="R37" i="2"/>
  <c r="V37" i="2"/>
  <c r="AG37" i="2"/>
  <c r="AI37" i="2"/>
  <c r="AP37" i="2"/>
  <c r="AL38" i="2"/>
  <c r="D38" i="2"/>
  <c r="G38" i="2"/>
  <c r="K38" i="2"/>
  <c r="N38" i="2"/>
  <c r="R38" i="2"/>
  <c r="V38" i="2"/>
  <c r="AB38" i="2"/>
  <c r="AG38" i="2"/>
  <c r="AI38" i="2"/>
  <c r="AP38" i="2"/>
  <c r="N19" i="20" l="1"/>
  <c r="N55" i="2"/>
  <c r="D55" i="2"/>
  <c r="AP55" i="2"/>
  <c r="AG55" i="2"/>
  <c r="AL55" i="2"/>
  <c r="K55" i="2"/>
  <c r="V55" i="2"/>
  <c r="AI55" i="2"/>
  <c r="G55" i="2"/>
  <c r="AB55" i="2"/>
  <c r="R55" i="2"/>
  <c r="K14" i="2"/>
  <c r="K34" i="2" s="1"/>
  <c r="AG14" i="2"/>
  <c r="AG34" i="2" s="1"/>
  <c r="AB14" i="2"/>
  <c r="AB34" i="2" s="1"/>
  <c r="AL14" i="2"/>
  <c r="AL34" i="2" s="1"/>
  <c r="AI14" i="2"/>
  <c r="AI34" i="2" s="1"/>
  <c r="R14" i="2"/>
  <c r="R34" i="2" s="1"/>
  <c r="N14" i="2"/>
  <c r="N34" i="2" s="1"/>
  <c r="V14" i="2"/>
  <c r="V34" i="2" s="1"/>
  <c r="G14" i="2"/>
  <c r="G34" i="2" s="1"/>
  <c r="D34" i="2"/>
  <c r="AP14" i="2"/>
  <c r="AP34" i="2" s="1"/>
  <c r="F6" i="6"/>
  <c r="F16" i="6"/>
  <c r="C30" i="6"/>
  <c r="F30" i="6" s="1"/>
  <c r="F33" i="6"/>
  <c r="F9" i="6"/>
  <c r="F8" i="6"/>
  <c r="G21" i="18"/>
  <c r="D21" i="18"/>
  <c r="F32" i="6"/>
  <c r="F20" i="6"/>
  <c r="R56" i="2" l="1"/>
  <c r="D15" i="20"/>
  <c r="AG56" i="2"/>
  <c r="AL56" i="2"/>
  <c r="K56" i="2"/>
  <c r="N56" i="2"/>
  <c r="D56" i="2"/>
  <c r="V56" i="2"/>
  <c r="AP56" i="2"/>
  <c r="AI56" i="2"/>
  <c r="AB56" i="2"/>
  <c r="G56" i="2"/>
  <c r="G10" i="18"/>
  <c r="D12" i="18"/>
  <c r="D5" i="18"/>
  <c r="D10" i="18"/>
  <c r="D8" i="18"/>
  <c r="D7" i="18"/>
  <c r="D13" i="18"/>
  <c r="C14" i="18"/>
  <c r="F14" i="18"/>
  <c r="D6" i="18"/>
  <c r="G4" i="18"/>
  <c r="G13" i="18"/>
  <c r="G7" i="18"/>
  <c r="D11" i="18"/>
  <c r="B14" i="18"/>
  <c r="G9" i="18"/>
  <c r="G6" i="18"/>
  <c r="G12" i="18"/>
  <c r="G11" i="18"/>
  <c r="G8" i="18"/>
  <c r="G5" i="18"/>
  <c r="D4" i="18"/>
  <c r="E14" i="18"/>
  <c r="D9" i="18"/>
  <c r="E7" i="6"/>
  <c r="E18" i="6"/>
  <c r="C10" i="6"/>
  <c r="F10" i="6" s="1"/>
  <c r="F19" i="6"/>
  <c r="D7" i="6"/>
  <c r="F15" i="20" l="1"/>
  <c r="D14" i="18"/>
  <c r="G14" i="18"/>
  <c r="D18" i="6"/>
  <c r="C18" i="6"/>
  <c r="C7" i="6"/>
  <c r="F7" i="6"/>
  <c r="F17" i="6"/>
  <c r="F18" i="6" s="1"/>
  <c r="C21" i="6"/>
  <c r="F21" i="6" s="1"/>
  <c r="F31" i="6"/>
  <c r="F35" i="6" s="1"/>
</calcChain>
</file>

<file path=xl/sharedStrings.xml><?xml version="1.0" encoding="utf-8"?>
<sst xmlns="http://schemas.openxmlformats.org/spreadsheetml/2006/main" count="534" uniqueCount="167">
  <si>
    <t>Company</t>
  </si>
  <si>
    <t>States</t>
  </si>
  <si>
    <t>OC</t>
  </si>
  <si>
    <t>UG</t>
  </si>
  <si>
    <t>Mixed</t>
  </si>
  <si>
    <t>Total</t>
  </si>
  <si>
    <t>Coal</t>
  </si>
  <si>
    <t>ECL</t>
  </si>
  <si>
    <t>BCCL</t>
  </si>
  <si>
    <t>Assam</t>
  </si>
  <si>
    <t>CCL</t>
  </si>
  <si>
    <t xml:space="preserve">Chhattisgarh </t>
  </si>
  <si>
    <t>NCL</t>
  </si>
  <si>
    <t>J &amp; K</t>
  </si>
  <si>
    <t>WCL</t>
  </si>
  <si>
    <t>Jharkhand</t>
  </si>
  <si>
    <t>SECL</t>
  </si>
  <si>
    <t>Madhya Pradesh</t>
  </si>
  <si>
    <t>MCL</t>
  </si>
  <si>
    <t>Maharashtra</t>
  </si>
  <si>
    <t>NEC</t>
  </si>
  <si>
    <t>Meghalaya</t>
  </si>
  <si>
    <t>CIL</t>
  </si>
  <si>
    <t>SCCL</t>
  </si>
  <si>
    <t>Uttar Pradesh</t>
  </si>
  <si>
    <t>JSMDCL</t>
  </si>
  <si>
    <t>West Bengal</t>
  </si>
  <si>
    <t>DVC</t>
  </si>
  <si>
    <t>All India</t>
  </si>
  <si>
    <t>IISCO</t>
  </si>
  <si>
    <t>Lignite</t>
  </si>
  <si>
    <t>JKML</t>
  </si>
  <si>
    <t>Gujarat</t>
  </si>
  <si>
    <t>Tamilnadu</t>
  </si>
  <si>
    <t>Rajasthan</t>
  </si>
  <si>
    <t>HIL</t>
  </si>
  <si>
    <t>GMDCL</t>
  </si>
  <si>
    <t>GIPCL</t>
  </si>
  <si>
    <t>UP</t>
  </si>
  <si>
    <t>Public Captive</t>
  </si>
  <si>
    <t>Private Captive</t>
  </si>
  <si>
    <t>Public  Non-Captive</t>
  </si>
  <si>
    <t>Private Non-Captive</t>
  </si>
  <si>
    <t>Captive</t>
  </si>
  <si>
    <t>Non Captive</t>
  </si>
  <si>
    <t>Public</t>
  </si>
  <si>
    <t>Private</t>
  </si>
  <si>
    <t>Type</t>
  </si>
  <si>
    <t>Sector</t>
  </si>
  <si>
    <t>GHCL</t>
  </si>
  <si>
    <t>Non-Captive</t>
  </si>
  <si>
    <t>SIL</t>
  </si>
  <si>
    <t>State</t>
  </si>
  <si>
    <t>Chhattisgarh</t>
  </si>
  <si>
    <t>Jammu &amp; Kashmir</t>
  </si>
  <si>
    <t xml:space="preserve">Arunachal Pradesh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</si>
  <si>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</si>
  <si>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</si>
  <si>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</si>
  <si>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</si>
  <si>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</si>
  <si>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</si>
  <si>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</si>
  <si>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</si>
  <si>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</si>
  <si>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</si>
  <si>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</si>
  <si>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</si>
  <si>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</si>
  <si>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</si>
  <si>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</si>
  <si>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</si>
  <si>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</si>
  <si>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</si>
  <si>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</si>
  <si>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</si>
  <si>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</si>
  <si>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</si>
  <si>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</si>
  <si>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</si>
  <si>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</si>
  <si>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</si>
  <si>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</si>
  <si>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</si>
  <si>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</si>
  <si>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</si>
  <si>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</si>
  <si>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</si>
  <si>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</si>
  <si>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</si>
  <si>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</si>
  <si>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</si>
  <si>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</si>
  <si>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</si>
  <si>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</si>
  <si>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</si>
  <si>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</si>
  <si>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</si>
  <si>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(43)</t>
  </si>
  <si>
    <t>(44)</t>
  </si>
  <si>
    <t>Coal / Lignite</t>
  </si>
  <si>
    <t>RSMML</t>
  </si>
  <si>
    <t>SAIL</t>
  </si>
  <si>
    <t>Number of Mines</t>
  </si>
  <si>
    <t>VSLPPL</t>
  </si>
  <si>
    <t>(45)</t>
  </si>
  <si>
    <t>SPL</t>
  </si>
  <si>
    <t>BLMCL</t>
  </si>
  <si>
    <t>RRVUNL</t>
  </si>
  <si>
    <t>NLCL</t>
  </si>
  <si>
    <t>Odisha</t>
  </si>
  <si>
    <t>Telangana</t>
  </si>
  <si>
    <t>Captive 
&amp;
Non Captive</t>
  </si>
  <si>
    <t>Public
&amp;
Private</t>
  </si>
  <si>
    <t>CESC</t>
  </si>
  <si>
    <t>BALCO</t>
  </si>
  <si>
    <t>JPVL</t>
  </si>
  <si>
    <t>NTPC</t>
  </si>
  <si>
    <t>RCCPL</t>
  </si>
  <si>
    <t xml:space="preserve">        </t>
  </si>
  <si>
    <t>TUML</t>
  </si>
  <si>
    <t>TSL</t>
  </si>
  <si>
    <t>AMBUJA</t>
  </si>
  <si>
    <t>CSPGCL</t>
  </si>
  <si>
    <t>OCPL</t>
  </si>
  <si>
    <t>TSPGCL</t>
  </si>
  <si>
    <t>WBPDCL</t>
  </si>
  <si>
    <t>NLCIL</t>
  </si>
  <si>
    <t>GPCL</t>
  </si>
  <si>
    <t>DPL</t>
  </si>
  <si>
    <t>APMDCL</t>
  </si>
  <si>
    <t>PSPCL</t>
  </si>
  <si>
    <t>THDC</t>
  </si>
  <si>
    <t>KPCL</t>
  </si>
  <si>
    <t>JPL</t>
  </si>
  <si>
    <t>BSIL</t>
  </si>
  <si>
    <t>UTCL</t>
  </si>
  <si>
    <t>SEML</t>
  </si>
  <si>
    <t>Vedanta</t>
  </si>
  <si>
    <t>BSMPL</t>
  </si>
  <si>
    <t>NCL*</t>
  </si>
  <si>
    <t>NALCO</t>
  </si>
  <si>
    <t>JSPL</t>
  </si>
  <si>
    <t>AIPL</t>
  </si>
  <si>
    <t>* 3 Mines of NCL are in both UP &amp; MP.</t>
  </si>
  <si>
    <t>Coal producing  Mines</t>
  </si>
  <si>
    <t>Coal Non-producing  Mines</t>
  </si>
  <si>
    <t>Total Coal operational  Mines</t>
  </si>
  <si>
    <t>Table 12.1:  Company Wise Number of operational Coal &amp; Lignite Mines  as on 31/03/2025</t>
  </si>
  <si>
    <t>CIL (Kotre Basantpur &amp; Pachmo)</t>
  </si>
  <si>
    <t>MCL Ltd.</t>
  </si>
  <si>
    <t>MSPGCL</t>
  </si>
  <si>
    <t>SCCL(Naini)</t>
  </si>
  <si>
    <t>GMR Chhattisgarh Energy Ltd</t>
  </si>
  <si>
    <t>FCPL</t>
  </si>
  <si>
    <t>PIL</t>
  </si>
  <si>
    <t>JMS Pvt. Ltd</t>
  </si>
  <si>
    <t>Dalmia Cement (Bharat) Limited</t>
  </si>
  <si>
    <t>Table 12.2 :  State Wise Number of Producing Coal &amp; Lignite Mines as on 31/03/2025</t>
  </si>
  <si>
    <t>Table 12.6: Company Wise, State Wise &amp; Type Wise Number of Producing Coal Mines as on 31/03/2025</t>
  </si>
  <si>
    <t>Table  12.7: Number of Producing Lignite Mines as on 31/03/2025</t>
  </si>
  <si>
    <t>Table 12.8 : Number of Coal producing Mines Captive, Non-Captive, Public and Private
as well as State Wise breakup as on 31/03/2025</t>
  </si>
  <si>
    <t>Table 12.9:  Number of Lignite producing Mines Captive, Non-Captive, Public and Private
as Well as State Wise breakup as on 31/03/2025</t>
  </si>
  <si>
    <t>Table 12.3 : Number of operational Coal &amp; Lignite Mines (Public/Private) as on 31/03/2025</t>
  </si>
  <si>
    <t>Table 12.4:  Number of operational Coal &amp; Lignite Mines (Non Captive &amp; Captive) as on 31/03/2025</t>
  </si>
  <si>
    <t>Table 12.5:  Number of operational Mines Public &amp; Private and Captive &amp; Non Captive as on 31/03/2025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</si>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</sst>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49" fontId="3" fillId="0" borderId="0" xfId="0" applyNumberFormat="1" applyFont="1"/>
    <xf numFmtId="1" fontId="3" fillId="0" borderId="0" xfId="0" applyNumberFormat="1" applyFont="1" applyAlignment="1">
      <alignment horizontal="left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19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59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0" fontId="3" fillId="0" borderId="68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67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vertical="center"/>
      <protection locked="0"/>
    </xf>
    <xf numFmtId="0" fontId="3" fillId="0" borderId="63" xfId="0" applyFont="1" applyBorder="1" applyAlignment="1" applyProtection="1">
      <alignment vertical="center"/>
      <protection locked="0"/>
    </xf>
    <xf numFmtId="0" fontId="3" fillId="0" borderId="71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vertical="center"/>
      <protection locked="0"/>
    </xf>
    <xf numFmtId="0" fontId="3" fillId="0" borderId="46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vertical="center" textRotation="90"/>
    </xf>
    <xf numFmtId="0" fontId="3" fillId="0" borderId="42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36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4" fillId="0" borderId="46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3" fillId="0" borderId="75" xfId="0" applyFont="1" applyBorder="1" applyAlignment="1">
      <alignment vertical="center"/>
    </xf>
    <xf numFmtId="0" fontId="3" fillId="0" borderId="69" xfId="0" applyFont="1" applyBorder="1" applyAlignment="1">
      <alignment horizontal="right" vertical="center"/>
    </xf>
    <xf numFmtId="0" fontId="3" fillId="0" borderId="63" xfId="0" applyFont="1" applyBorder="1" applyAlignment="1">
      <alignment horizontal="right" vertical="center"/>
    </xf>
    <xf numFmtId="0" fontId="4" fillId="0" borderId="64" xfId="0" applyFont="1" applyBorder="1" applyAlignment="1">
      <alignment horizontal="right" vertical="center"/>
    </xf>
    <xf numFmtId="0" fontId="4" fillId="0" borderId="72" xfId="0" applyFont="1" applyBorder="1" applyAlignment="1">
      <alignment horizontal="righ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vertical="center"/>
    </xf>
    <xf numFmtId="0" fontId="4" fillId="2" borderId="70" xfId="0" applyFont="1" applyFill="1" applyBorder="1" applyAlignment="1">
      <alignment horizontal="right" vertical="center"/>
    </xf>
    <xf numFmtId="0" fontId="4" fillId="2" borderId="65" xfId="0" applyFont="1" applyFill="1" applyBorder="1" applyAlignment="1">
      <alignment horizontal="right" vertical="center"/>
    </xf>
    <xf numFmtId="0" fontId="4" fillId="2" borderId="74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4" xfId="0" quotePrefix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5" fillId="0" borderId="20" xfId="0" applyFont="1" applyBorder="1" applyAlignment="1">
      <alignment horizontal="right" vertical="top"/>
    </xf>
    <xf numFmtId="0" fontId="4" fillId="2" borderId="9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 applyProtection="1">
      <alignment horizontal="right"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65" xfId="0" applyFont="1" applyFill="1" applyBorder="1" applyAlignment="1" applyProtection="1">
      <alignment vertical="center"/>
      <protection locked="0"/>
    </xf>
    <xf numFmtId="0" fontId="4" fillId="2" borderId="66" xfId="0" applyFont="1" applyFill="1" applyBorder="1" applyAlignment="1" applyProtection="1">
      <alignment vertical="center"/>
      <protection locked="0"/>
    </xf>
    <xf numFmtId="0" fontId="3" fillId="0" borderId="76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right" textRotation="90"/>
    </xf>
    <xf numFmtId="0" fontId="8" fillId="3" borderId="5" xfId="0" applyFont="1" applyFill="1" applyBorder="1" applyAlignment="1">
      <alignment horizontal="right" textRotation="90"/>
    </xf>
    <xf numFmtId="0" fontId="8" fillId="3" borderId="3" xfId="0" applyFont="1" applyFill="1" applyBorder="1" applyAlignment="1">
      <alignment horizontal="right" textRotation="90"/>
    </xf>
    <xf numFmtId="0" fontId="8" fillId="3" borderId="28" xfId="0" applyFont="1" applyFill="1" applyBorder="1" applyAlignment="1">
      <alignment horizontal="right" textRotation="90"/>
    </xf>
    <xf numFmtId="0" fontId="8" fillId="3" borderId="5" xfId="0" applyFont="1" applyFill="1" applyBorder="1" applyAlignment="1">
      <alignment vertical="center" textRotation="90"/>
    </xf>
    <xf numFmtId="0" fontId="8" fillId="3" borderId="4" xfId="0" applyFont="1" applyFill="1" applyBorder="1" applyAlignment="1">
      <alignment vertical="center" textRotation="90"/>
    </xf>
    <xf numFmtId="0" fontId="8" fillId="3" borderId="28" xfId="0" applyFont="1" applyFill="1" applyBorder="1" applyAlignment="1">
      <alignment vertical="center" textRotation="90"/>
    </xf>
    <xf numFmtId="0" fontId="8" fillId="3" borderId="27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38" xfId="0" applyFont="1" applyBorder="1" applyAlignment="1">
      <alignment vertical="center"/>
    </xf>
    <xf numFmtId="0" fontId="3" fillId="0" borderId="38" xfId="0" applyFont="1" applyBorder="1" applyAlignment="1">
      <alignment horizontal="left" vertical="center"/>
    </xf>
    <xf numFmtId="0" fontId="3" fillId="0" borderId="60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39" xfId="0" applyFont="1" applyBorder="1" applyAlignment="1">
      <alignment horizontal="left" vertical="center"/>
    </xf>
    <xf numFmtId="0" fontId="3" fillId="0" borderId="6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3" fillId="0" borderId="4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49" fontId="3" fillId="0" borderId="44" xfId="0" applyNumberFormat="1" applyFont="1" applyBorder="1" applyAlignment="1">
      <alignment vertical="center"/>
    </xf>
    <xf numFmtId="0" fontId="3" fillId="0" borderId="78" xfId="0" applyFont="1" applyBorder="1" applyAlignment="1" applyProtection="1">
      <alignment vertical="center"/>
      <protection locked="0"/>
    </xf>
    <xf numFmtId="0" fontId="3" fillId="0" borderId="79" xfId="0" applyFont="1" applyBorder="1" applyAlignment="1" applyProtection="1">
      <alignment vertical="center"/>
      <protection locked="0"/>
    </xf>
    <xf numFmtId="0" fontId="3" fillId="0" borderId="80" xfId="0" applyFont="1" applyBorder="1" applyAlignment="1" applyProtection="1">
      <alignment vertical="center"/>
      <protection locked="0"/>
    </xf>
    <xf numFmtId="0" fontId="4" fillId="2" borderId="35" xfId="0" applyFont="1" applyFill="1" applyBorder="1" applyAlignment="1" applyProtection="1">
      <alignment vertical="center"/>
      <protection locked="0"/>
    </xf>
    <xf numFmtId="0" fontId="4" fillId="2" borderId="79" xfId="0" applyFont="1" applyFill="1" applyBorder="1" applyAlignment="1" applyProtection="1">
      <alignment vertical="center"/>
      <protection locked="0"/>
    </xf>
    <xf numFmtId="0" fontId="4" fillId="2" borderId="43" xfId="0" applyFont="1" applyFill="1" applyBorder="1" applyAlignment="1" applyProtection="1">
      <alignment vertical="center"/>
      <protection locked="0"/>
    </xf>
    <xf numFmtId="0" fontId="4" fillId="2" borderId="78" xfId="0" applyFont="1" applyFill="1" applyBorder="1" applyAlignment="1" applyProtection="1">
      <alignment vertical="center"/>
      <protection locked="0"/>
    </xf>
    <xf numFmtId="49" fontId="4" fillId="2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73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49" xfId="0" applyFont="1" applyBorder="1" applyAlignment="1" applyProtection="1">
      <alignment vertical="center"/>
      <protection locked="0"/>
    </xf>
    <xf numFmtId="0" fontId="5" fillId="0" borderId="50" xfId="0" applyFont="1" applyBorder="1" applyAlignment="1" applyProtection="1">
      <alignment vertical="center"/>
      <protection locked="0"/>
    </xf>
    <xf numFmtId="0" fontId="5" fillId="0" borderId="51" xfId="0" applyFont="1" applyBorder="1" applyAlignment="1" applyProtection="1">
      <alignment vertical="center"/>
      <protection locked="0"/>
    </xf>
    <xf numFmtId="0" fontId="3" fillId="0" borderId="5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3" fillId="0" borderId="36" xfId="0" applyNumberFormat="1" applyFont="1" applyBorder="1" applyAlignment="1">
      <alignment vertical="center"/>
    </xf>
    <xf numFmtId="1" fontId="4" fillId="0" borderId="43" xfId="0" applyNumberFormat="1" applyFont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1" fontId="4" fillId="2" borderId="28" xfId="0" applyNumberFormat="1" applyFont="1" applyFill="1" applyBorder="1" applyAlignment="1">
      <alignment vertical="center"/>
    </xf>
    <xf numFmtId="0" fontId="3" fillId="0" borderId="14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/>
    <xf numFmtId="0" fontId="5" fillId="0" borderId="0" xfId="0" applyFont="1" applyBorder="1"/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 applyProtection="1">
      <alignment horizontal="left" vertical="center" wrapText="1"/>
      <protection locked="0"/>
    </xf>
    <xf numFmtId="0" fontId="8" fillId="3" borderId="23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8" fillId="3" borderId="8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8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NumberFormat="1" applyFont="1" applyBorder="1" applyAlignment="1" applyProtection="1">
      <alignment vertical="center"/>
      <protection locked="0"/>
    </xf>
    <xf numFmtId="0" fontId="4" fillId="0" borderId="5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4" fillId="0" borderId="5" xfId="0" applyNumberFormat="1" applyFont="1" applyFill="1" applyBorder="1" applyAlignment="1" applyProtection="1">
      <alignment vertical="center"/>
      <protection locked="0"/>
    </xf>
    <xf numFmtId="0" fontId="3" fillId="0" borderId="5" xfId="0" applyNumberFormat="1" applyFont="1" applyFill="1" applyBorder="1" applyAlignment="1" applyProtection="1">
      <alignment vertical="center"/>
      <protection locked="0"/>
    </xf>
    <xf numFmtId="1" fontId="4" fillId="0" borderId="5" xfId="0" applyNumberFormat="1" applyFont="1" applyBorder="1" applyAlignment="1" applyProtection="1">
      <alignment vertical="center"/>
      <protection locked="0"/>
    </xf>
    <xf numFmtId="1" fontId="4" fillId="2" borderId="5" xfId="0" applyNumberFormat="1" applyFont="1" applyFill="1" applyBorder="1" applyAlignment="1" applyProtection="1">
      <alignment vertical="center"/>
      <protection locked="0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colors>
    <mruColors>
      <color rgb="FF0000FF"/>
      <color rgb="FFDAEEF3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C72"/>
  <sheetViews>
    <sheetView zoomScaleNormal="100" workbookViewId="0">
      <pane xSplit="2" ySplit="3" topLeftCell="C43" activePane="bottomRight" state="frozen"/>
      <selection activeCell="R17" sqref="R17:R18"/>
      <selection pane="topRight" activeCell="R17" sqref="R17:R18"/>
      <selection pane="bottomLeft" activeCell="R17" sqref="R17:R18"/>
      <selection pane="bottomRight" activeCell="Q11" sqref="Q11"/>
    </sheetView>
  </sheetViews>
  <sheetFormatPr defaultColWidth="9.140625" defaultRowHeight="12.75" x14ac:dyDescent="0.2"/>
  <cols>
    <col min="1" max="1" width="13.28515625" style="25" customWidth="1"/>
    <col min="2" max="2" width="23.140625" style="25" bestFit="1" customWidth="1"/>
    <col min="3" max="3" width="9.5703125" style="25" customWidth="1"/>
    <col min="4" max="5" width="6.5703125" style="25" customWidth="1"/>
    <col min="6" max="13" width="7" style="25" customWidth="1"/>
    <col min="14" max="14" width="8.85546875" style="30" customWidth="1"/>
    <col min="15" max="15" width="12.42578125" style="25" customWidth="1"/>
    <col min="16" max="16" width="8.140625" style="25" customWidth="1"/>
    <col min="17" max="17" width="5.85546875" style="25" customWidth="1"/>
    <col min="18" max="18" width="7.85546875" style="25" customWidth="1"/>
    <col min="19" max="19" width="7.5703125" style="25" customWidth="1"/>
    <col min="20" max="20" width="7.28515625" style="25" customWidth="1"/>
    <col min="21" max="21" width="14.28515625" style="25" customWidth="1"/>
    <col min="22" max="24" width="7.28515625" style="25" customWidth="1"/>
    <col min="25" max="25" width="7.5703125" style="25" customWidth="1"/>
    <col min="26" max="28" width="9.140625" style="25" customWidth="1"/>
    <col min="29" max="16384" width="9.140625" style="25"/>
  </cols>
  <sheetData>
    <row r="1" spans="1:29" ht="25.15" customHeight="1" x14ac:dyDescent="0.2">
      <c r="A1" s="175" t="s">
        <v>148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7"/>
    </row>
    <row r="2" spans="1:29" ht="14.65" customHeight="1" x14ac:dyDescent="0.2">
      <c r="A2" s="178" t="s">
        <v>100</v>
      </c>
      <c r="B2" s="180" t="s">
        <v>0</v>
      </c>
      <c r="C2" s="182" t="s">
        <v>145</v>
      </c>
      <c r="D2" s="182"/>
      <c r="E2" s="182"/>
      <c r="F2" s="182"/>
      <c r="G2" s="182" t="s">
        <v>146</v>
      </c>
      <c r="H2" s="182"/>
      <c r="I2" s="182"/>
      <c r="J2" s="182"/>
      <c r="K2" s="182" t="s">
        <v>147</v>
      </c>
      <c r="L2" s="182"/>
      <c r="M2" s="182"/>
      <c r="N2" s="182"/>
    </row>
    <row r="3" spans="1:29" ht="36" customHeight="1" x14ac:dyDescent="0.2">
      <c r="A3" s="179"/>
      <c r="B3" s="181"/>
      <c r="C3" s="122" t="s">
        <v>2</v>
      </c>
      <c r="D3" s="123" t="s">
        <v>3</v>
      </c>
      <c r="E3" s="123" t="s">
        <v>4</v>
      </c>
      <c r="F3" s="123" t="s">
        <v>5</v>
      </c>
      <c r="G3" s="122" t="s">
        <v>2</v>
      </c>
      <c r="H3" s="123" t="s">
        <v>3</v>
      </c>
      <c r="I3" s="123" t="s">
        <v>4</v>
      </c>
      <c r="J3" s="123" t="s">
        <v>5</v>
      </c>
      <c r="K3" s="122" t="s">
        <v>2</v>
      </c>
      <c r="L3" s="123" t="s">
        <v>3</v>
      </c>
      <c r="M3" s="123" t="s">
        <v>4</v>
      </c>
      <c r="N3" s="123" t="s">
        <v>5</v>
      </c>
    </row>
    <row r="4" spans="1:29" ht="14.65" customHeight="1" x14ac:dyDescent="0.2">
      <c r="A4" s="107" t="s">
        <v>56</v>
      </c>
      <c r="B4" s="108" t="s">
        <v>57</v>
      </c>
      <c r="C4" s="109" t="s">
        <v>58</v>
      </c>
      <c r="D4" s="109" t="s">
        <v>59</v>
      </c>
      <c r="E4" s="110" t="s">
        <v>60</v>
      </c>
      <c r="F4" s="156" t="s">
        <v>61</v>
      </c>
      <c r="G4" s="156" t="s">
        <v>62</v>
      </c>
      <c r="H4" s="156" t="s">
        <v>63</v>
      </c>
      <c r="I4" s="156" t="s">
        <v>64</v>
      </c>
      <c r="J4" s="156" t="s">
        <v>65</v>
      </c>
      <c r="K4" s="156" t="s">
        <v>66</v>
      </c>
      <c r="L4" s="156" t="s">
        <v>67</v>
      </c>
      <c r="M4" s="156" t="s">
        <v>68</v>
      </c>
      <c r="N4" s="156" t="s">
        <v>69</v>
      </c>
    </row>
    <row r="5" spans="1:29" x14ac:dyDescent="0.2">
      <c r="A5" s="26" t="s">
        <v>6</v>
      </c>
      <c r="B5" s="42" t="s">
        <v>7</v>
      </c>
      <c r="C5" s="33">
        <v>22</v>
      </c>
      <c r="D5" s="33">
        <v>45</v>
      </c>
      <c r="E5" s="33">
        <v>10</v>
      </c>
      <c r="F5" s="152">
        <f>SUM(C5:E5)</f>
        <v>77</v>
      </c>
      <c r="G5" s="149">
        <v>1</v>
      </c>
      <c r="H5" s="149">
        <v>2</v>
      </c>
      <c r="I5" s="149">
        <v>0</v>
      </c>
      <c r="J5" s="155">
        <f>SUM(G5:I5)</f>
        <v>3</v>
      </c>
      <c r="K5" s="149">
        <f>C5+G5</f>
        <v>23</v>
      </c>
      <c r="L5" s="149">
        <f t="shared" ref="L5:M5" si="0">D5+H5</f>
        <v>47</v>
      </c>
      <c r="M5" s="149">
        <f t="shared" si="0"/>
        <v>10</v>
      </c>
      <c r="N5" s="154">
        <f>SUM(K5:M5)</f>
        <v>80</v>
      </c>
    </row>
    <row r="6" spans="1:29" x14ac:dyDescent="0.2">
      <c r="A6" s="28"/>
      <c r="B6" s="42" t="s">
        <v>8</v>
      </c>
      <c r="C6" s="27">
        <v>25</v>
      </c>
      <c r="D6" s="27">
        <v>4</v>
      </c>
      <c r="E6" s="27">
        <v>3</v>
      </c>
      <c r="F6" s="152">
        <f t="shared" ref="F6:F71" si="1">SUM(C6:E6)</f>
        <v>32</v>
      </c>
      <c r="G6" s="150">
        <v>0</v>
      </c>
      <c r="H6" s="150">
        <v>0</v>
      </c>
      <c r="I6" s="150">
        <v>0</v>
      </c>
      <c r="J6" s="155">
        <f t="shared" ref="J6:J12" si="2">SUM(G6:I6)</f>
        <v>0</v>
      </c>
      <c r="K6" s="149">
        <f t="shared" ref="K6:K71" si="3">C6+G6</f>
        <v>25</v>
      </c>
      <c r="L6" s="149">
        <f t="shared" ref="L6:L71" si="4">D6+H6</f>
        <v>4</v>
      </c>
      <c r="M6" s="149">
        <f t="shared" ref="M6:M71" si="5">E6+I6</f>
        <v>3</v>
      </c>
      <c r="N6" s="154">
        <f t="shared" ref="N6:N71" si="6">SUM(K6:M6)</f>
        <v>32</v>
      </c>
    </row>
    <row r="7" spans="1:29" x14ac:dyDescent="0.2">
      <c r="A7" s="28"/>
      <c r="B7" s="42" t="s">
        <v>10</v>
      </c>
      <c r="C7" s="27">
        <v>35</v>
      </c>
      <c r="D7" s="27">
        <v>3</v>
      </c>
      <c r="E7" s="27">
        <v>0</v>
      </c>
      <c r="F7" s="152">
        <f t="shared" si="1"/>
        <v>38</v>
      </c>
      <c r="G7" s="150">
        <v>7</v>
      </c>
      <c r="H7" s="150">
        <v>8</v>
      </c>
      <c r="I7" s="150">
        <v>0</v>
      </c>
      <c r="J7" s="155">
        <f t="shared" si="2"/>
        <v>15</v>
      </c>
      <c r="K7" s="149">
        <f t="shared" si="3"/>
        <v>42</v>
      </c>
      <c r="L7" s="149">
        <f t="shared" si="4"/>
        <v>11</v>
      </c>
      <c r="M7" s="149">
        <f t="shared" si="5"/>
        <v>0</v>
      </c>
      <c r="N7" s="154">
        <f t="shared" si="6"/>
        <v>53</v>
      </c>
    </row>
    <row r="8" spans="1:29" x14ac:dyDescent="0.2">
      <c r="A8" s="28"/>
      <c r="B8" s="42" t="s">
        <v>140</v>
      </c>
      <c r="C8" s="27">
        <v>10</v>
      </c>
      <c r="D8" s="27">
        <v>0</v>
      </c>
      <c r="E8" s="27">
        <v>0</v>
      </c>
      <c r="F8" s="152">
        <f t="shared" si="1"/>
        <v>10</v>
      </c>
      <c r="G8" s="150">
        <v>0</v>
      </c>
      <c r="H8" s="150">
        <v>0</v>
      </c>
      <c r="I8" s="150">
        <v>0</v>
      </c>
      <c r="J8" s="155">
        <f t="shared" si="2"/>
        <v>0</v>
      </c>
      <c r="K8" s="149">
        <f t="shared" si="3"/>
        <v>10</v>
      </c>
      <c r="L8" s="149">
        <f t="shared" si="4"/>
        <v>0</v>
      </c>
      <c r="M8" s="149">
        <f t="shared" si="5"/>
        <v>0</v>
      </c>
      <c r="N8" s="154">
        <f t="shared" si="6"/>
        <v>10</v>
      </c>
    </row>
    <row r="9" spans="1:29" x14ac:dyDescent="0.2">
      <c r="A9" s="28"/>
      <c r="B9" s="42" t="s">
        <v>14</v>
      </c>
      <c r="C9" s="27">
        <v>32</v>
      </c>
      <c r="D9" s="27">
        <v>18</v>
      </c>
      <c r="E9" s="27">
        <v>0</v>
      </c>
      <c r="F9" s="152">
        <f t="shared" si="1"/>
        <v>50</v>
      </c>
      <c r="G9" s="150">
        <v>3</v>
      </c>
      <c r="H9" s="150">
        <v>7</v>
      </c>
      <c r="I9" s="150">
        <v>1</v>
      </c>
      <c r="J9" s="155">
        <f t="shared" si="2"/>
        <v>11</v>
      </c>
      <c r="K9" s="149">
        <f t="shared" si="3"/>
        <v>35</v>
      </c>
      <c r="L9" s="149">
        <f t="shared" si="4"/>
        <v>25</v>
      </c>
      <c r="M9" s="149">
        <f t="shared" si="5"/>
        <v>1</v>
      </c>
      <c r="N9" s="154">
        <f t="shared" si="6"/>
        <v>61</v>
      </c>
    </row>
    <row r="10" spans="1:29" x14ac:dyDescent="0.2">
      <c r="A10" s="28"/>
      <c r="B10" s="42" t="s">
        <v>16</v>
      </c>
      <c r="C10" s="27">
        <v>19</v>
      </c>
      <c r="D10" s="27">
        <v>38</v>
      </c>
      <c r="E10" s="27">
        <v>0</v>
      </c>
      <c r="F10" s="152">
        <f t="shared" si="1"/>
        <v>57</v>
      </c>
      <c r="G10" s="150">
        <v>0</v>
      </c>
      <c r="H10" s="150">
        <v>3</v>
      </c>
      <c r="I10" s="150">
        <v>0</v>
      </c>
      <c r="J10" s="155">
        <f t="shared" si="2"/>
        <v>3</v>
      </c>
      <c r="K10" s="149">
        <f t="shared" si="3"/>
        <v>19</v>
      </c>
      <c r="L10" s="149">
        <f t="shared" si="4"/>
        <v>41</v>
      </c>
      <c r="M10" s="149">
        <f t="shared" si="5"/>
        <v>0</v>
      </c>
      <c r="N10" s="154">
        <f t="shared" si="6"/>
        <v>60</v>
      </c>
    </row>
    <row r="11" spans="1:29" x14ac:dyDescent="0.2">
      <c r="A11" s="28"/>
      <c r="B11" s="42" t="s">
        <v>18</v>
      </c>
      <c r="C11" s="27">
        <v>15</v>
      </c>
      <c r="D11" s="27">
        <v>3</v>
      </c>
      <c r="E11" s="27">
        <v>0</v>
      </c>
      <c r="F11" s="152">
        <f t="shared" si="1"/>
        <v>18</v>
      </c>
      <c r="G11" s="150">
        <v>0</v>
      </c>
      <c r="H11" s="150">
        <v>0</v>
      </c>
      <c r="I11" s="150">
        <v>0</v>
      </c>
      <c r="J11" s="155">
        <f t="shared" si="2"/>
        <v>0</v>
      </c>
      <c r="K11" s="149">
        <f t="shared" si="3"/>
        <v>15</v>
      </c>
      <c r="L11" s="149">
        <f t="shared" si="4"/>
        <v>3</v>
      </c>
      <c r="M11" s="149">
        <f t="shared" si="5"/>
        <v>0</v>
      </c>
      <c r="N11" s="154">
        <f t="shared" si="6"/>
        <v>18</v>
      </c>
    </row>
    <row r="12" spans="1:29" x14ac:dyDescent="0.2">
      <c r="A12" s="28"/>
      <c r="B12" s="42" t="s">
        <v>20</v>
      </c>
      <c r="C12" s="40">
        <v>1</v>
      </c>
      <c r="D12" s="40">
        <v>0</v>
      </c>
      <c r="E12" s="40">
        <v>0</v>
      </c>
      <c r="F12" s="152">
        <f t="shared" si="1"/>
        <v>1</v>
      </c>
      <c r="G12" s="151">
        <v>0</v>
      </c>
      <c r="H12" s="151">
        <v>0</v>
      </c>
      <c r="I12" s="151">
        <v>0</v>
      </c>
      <c r="J12" s="155">
        <f t="shared" si="2"/>
        <v>0</v>
      </c>
      <c r="K12" s="149">
        <f t="shared" si="3"/>
        <v>1</v>
      </c>
      <c r="L12" s="149">
        <f t="shared" si="4"/>
        <v>0</v>
      </c>
      <c r="M12" s="149">
        <f t="shared" si="5"/>
        <v>0</v>
      </c>
      <c r="N12" s="154">
        <f t="shared" si="6"/>
        <v>1</v>
      </c>
    </row>
    <row r="13" spans="1:29" s="30" customFormat="1" x14ac:dyDescent="0.2">
      <c r="A13" s="29"/>
      <c r="B13" s="99" t="s">
        <v>22</v>
      </c>
      <c r="C13" s="112">
        <f>SUM(C5:C12)</f>
        <v>159</v>
      </c>
      <c r="D13" s="112">
        <f t="shared" ref="D13:I13" si="7">SUM(D5:D12)</f>
        <v>111</v>
      </c>
      <c r="E13" s="112">
        <f t="shared" si="7"/>
        <v>13</v>
      </c>
      <c r="F13" s="111">
        <f t="shared" si="1"/>
        <v>283</v>
      </c>
      <c r="G13" s="112">
        <f t="shared" si="7"/>
        <v>11</v>
      </c>
      <c r="H13" s="112">
        <f t="shared" si="7"/>
        <v>20</v>
      </c>
      <c r="I13" s="112">
        <f t="shared" si="7"/>
        <v>1</v>
      </c>
      <c r="J13" s="112">
        <f>SUM(G13:I13)</f>
        <v>32</v>
      </c>
      <c r="K13" s="112">
        <f t="shared" si="3"/>
        <v>170</v>
      </c>
      <c r="L13" s="112">
        <f t="shared" si="4"/>
        <v>131</v>
      </c>
      <c r="M13" s="112">
        <f t="shared" si="5"/>
        <v>14</v>
      </c>
      <c r="N13" s="112">
        <f t="shared" si="6"/>
        <v>315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x14ac:dyDescent="0.2">
      <c r="A14" s="28"/>
      <c r="B14" s="42" t="s">
        <v>23</v>
      </c>
      <c r="C14" s="27">
        <v>16</v>
      </c>
      <c r="D14" s="27">
        <v>22</v>
      </c>
      <c r="E14" s="27">
        <v>0</v>
      </c>
      <c r="F14" s="152">
        <f t="shared" si="1"/>
        <v>38</v>
      </c>
      <c r="G14" s="150">
        <v>0</v>
      </c>
      <c r="H14" s="150">
        <v>0</v>
      </c>
      <c r="I14" s="150">
        <v>0</v>
      </c>
      <c r="J14" s="153">
        <f>SUM(G14:I14)</f>
        <v>0</v>
      </c>
      <c r="K14" s="149">
        <f t="shared" si="3"/>
        <v>16</v>
      </c>
      <c r="L14" s="149">
        <f t="shared" si="4"/>
        <v>22</v>
      </c>
      <c r="M14" s="149">
        <f t="shared" si="5"/>
        <v>0</v>
      </c>
      <c r="N14" s="154">
        <f t="shared" si="6"/>
        <v>38</v>
      </c>
    </row>
    <row r="15" spans="1:29" x14ac:dyDescent="0.2">
      <c r="A15" s="28"/>
      <c r="B15" s="42" t="s">
        <v>31</v>
      </c>
      <c r="C15" s="27">
        <v>0</v>
      </c>
      <c r="D15" s="27">
        <v>2</v>
      </c>
      <c r="E15" s="27">
        <v>0</v>
      </c>
      <c r="F15" s="152">
        <f t="shared" si="1"/>
        <v>2</v>
      </c>
      <c r="G15" s="150">
        <v>0</v>
      </c>
      <c r="H15" s="150">
        <v>0</v>
      </c>
      <c r="I15" s="150">
        <v>0</v>
      </c>
      <c r="J15" s="153">
        <f t="shared" ref="J15:J71" si="8">SUM(G15:I15)</f>
        <v>0</v>
      </c>
      <c r="K15" s="149">
        <f t="shared" si="3"/>
        <v>0</v>
      </c>
      <c r="L15" s="149">
        <f t="shared" si="4"/>
        <v>2</v>
      </c>
      <c r="M15" s="149">
        <f t="shared" si="5"/>
        <v>0</v>
      </c>
      <c r="N15" s="154">
        <f t="shared" si="6"/>
        <v>2</v>
      </c>
    </row>
    <row r="16" spans="1:29" x14ac:dyDescent="0.2">
      <c r="A16" s="28"/>
      <c r="B16" s="42" t="s">
        <v>25</v>
      </c>
      <c r="C16" s="27">
        <v>1</v>
      </c>
      <c r="D16" s="27">
        <v>0</v>
      </c>
      <c r="E16" s="27">
        <v>0</v>
      </c>
      <c r="F16" s="152">
        <f t="shared" si="1"/>
        <v>1</v>
      </c>
      <c r="G16" s="150">
        <v>0</v>
      </c>
      <c r="H16" s="150">
        <v>0</v>
      </c>
      <c r="I16" s="150">
        <v>0</v>
      </c>
      <c r="J16" s="153">
        <f t="shared" si="8"/>
        <v>0</v>
      </c>
      <c r="K16" s="149">
        <f t="shared" si="3"/>
        <v>1</v>
      </c>
      <c r="L16" s="149">
        <f t="shared" si="4"/>
        <v>0</v>
      </c>
      <c r="M16" s="149">
        <f t="shared" si="5"/>
        <v>0</v>
      </c>
      <c r="N16" s="154">
        <f t="shared" si="6"/>
        <v>1</v>
      </c>
    </row>
    <row r="17" spans="1:14" x14ac:dyDescent="0.2">
      <c r="A17" s="28"/>
      <c r="B17" s="42" t="s">
        <v>27</v>
      </c>
      <c r="C17" s="27">
        <v>1</v>
      </c>
      <c r="D17" s="27">
        <v>0</v>
      </c>
      <c r="E17" s="27">
        <v>0</v>
      </c>
      <c r="F17" s="152">
        <f t="shared" si="1"/>
        <v>1</v>
      </c>
      <c r="G17" s="150">
        <v>1</v>
      </c>
      <c r="H17" s="150">
        <v>0</v>
      </c>
      <c r="I17" s="150">
        <v>0</v>
      </c>
      <c r="J17" s="153">
        <f t="shared" si="8"/>
        <v>1</v>
      </c>
      <c r="K17" s="149">
        <f t="shared" si="3"/>
        <v>2</v>
      </c>
      <c r="L17" s="149">
        <f t="shared" si="4"/>
        <v>0</v>
      </c>
      <c r="M17" s="149">
        <f t="shared" si="5"/>
        <v>0</v>
      </c>
      <c r="N17" s="154">
        <f t="shared" si="6"/>
        <v>2</v>
      </c>
    </row>
    <row r="18" spans="1:14" x14ac:dyDescent="0.2">
      <c r="A18" s="28"/>
      <c r="B18" s="42" t="s">
        <v>29</v>
      </c>
      <c r="C18" s="169">
        <v>2</v>
      </c>
      <c r="D18" s="169">
        <v>1</v>
      </c>
      <c r="E18" s="27">
        <v>0</v>
      </c>
      <c r="F18" s="152">
        <f t="shared" si="1"/>
        <v>3</v>
      </c>
      <c r="G18" s="150">
        <v>0</v>
      </c>
      <c r="H18" s="150">
        <v>1</v>
      </c>
      <c r="I18" s="150">
        <v>0</v>
      </c>
      <c r="J18" s="153">
        <f t="shared" si="8"/>
        <v>1</v>
      </c>
      <c r="K18" s="149">
        <f t="shared" si="3"/>
        <v>2</v>
      </c>
      <c r="L18" s="149">
        <f t="shared" si="4"/>
        <v>2</v>
      </c>
      <c r="M18" s="149">
        <f t="shared" si="5"/>
        <v>0</v>
      </c>
      <c r="N18" s="154">
        <f t="shared" si="6"/>
        <v>4</v>
      </c>
    </row>
    <row r="19" spans="1:14" x14ac:dyDescent="0.2">
      <c r="A19" s="28"/>
      <c r="B19" s="42" t="s">
        <v>102</v>
      </c>
      <c r="C19" s="27">
        <v>1</v>
      </c>
      <c r="D19" s="27">
        <v>0</v>
      </c>
      <c r="E19" s="27">
        <v>0</v>
      </c>
      <c r="F19" s="152">
        <f t="shared" si="1"/>
        <v>1</v>
      </c>
      <c r="G19" s="150">
        <v>0</v>
      </c>
      <c r="H19" s="150">
        <v>0</v>
      </c>
      <c r="I19" s="150">
        <v>0</v>
      </c>
      <c r="J19" s="153">
        <f t="shared" si="8"/>
        <v>0</v>
      </c>
      <c r="K19" s="149">
        <f t="shared" si="3"/>
        <v>1</v>
      </c>
      <c r="L19" s="149">
        <f t="shared" si="4"/>
        <v>0</v>
      </c>
      <c r="M19" s="149">
        <f t="shared" si="5"/>
        <v>0</v>
      </c>
      <c r="N19" s="154">
        <f t="shared" si="6"/>
        <v>1</v>
      </c>
    </row>
    <row r="20" spans="1:14" x14ac:dyDescent="0.2">
      <c r="A20" s="28"/>
      <c r="B20" s="42" t="s">
        <v>108</v>
      </c>
      <c r="C20" s="27">
        <v>2</v>
      </c>
      <c r="D20" s="27">
        <v>0</v>
      </c>
      <c r="E20" s="27">
        <v>0</v>
      </c>
      <c r="F20" s="152">
        <f t="shared" si="1"/>
        <v>2</v>
      </c>
      <c r="G20" s="150">
        <v>0</v>
      </c>
      <c r="H20" s="150">
        <v>0</v>
      </c>
      <c r="I20" s="150">
        <v>0</v>
      </c>
      <c r="J20" s="153">
        <f t="shared" si="8"/>
        <v>0</v>
      </c>
      <c r="K20" s="149">
        <f t="shared" si="3"/>
        <v>2</v>
      </c>
      <c r="L20" s="149">
        <f t="shared" si="4"/>
        <v>0</v>
      </c>
      <c r="M20" s="149">
        <f t="shared" si="5"/>
        <v>0</v>
      </c>
      <c r="N20" s="154">
        <f t="shared" si="6"/>
        <v>2</v>
      </c>
    </row>
    <row r="21" spans="1:14" x14ac:dyDescent="0.2">
      <c r="A21" s="28"/>
      <c r="B21" s="42" t="s">
        <v>117</v>
      </c>
      <c r="C21" s="27">
        <v>5</v>
      </c>
      <c r="D21" s="27">
        <v>0</v>
      </c>
      <c r="E21" s="27">
        <v>0</v>
      </c>
      <c r="F21" s="152">
        <f t="shared" si="1"/>
        <v>5</v>
      </c>
      <c r="G21" s="150">
        <v>0</v>
      </c>
      <c r="H21" s="150">
        <v>0</v>
      </c>
      <c r="I21" s="150">
        <v>0</v>
      </c>
      <c r="J21" s="153">
        <f t="shared" si="8"/>
        <v>0</v>
      </c>
      <c r="K21" s="149">
        <f t="shared" si="3"/>
        <v>5</v>
      </c>
      <c r="L21" s="149">
        <f t="shared" si="4"/>
        <v>0</v>
      </c>
      <c r="M21" s="149">
        <f t="shared" si="5"/>
        <v>0</v>
      </c>
      <c r="N21" s="154">
        <f t="shared" si="6"/>
        <v>5</v>
      </c>
    </row>
    <row r="22" spans="1:14" x14ac:dyDescent="0.2">
      <c r="A22" s="28"/>
      <c r="B22" s="42" t="s">
        <v>126</v>
      </c>
      <c r="C22" s="27">
        <v>4</v>
      </c>
      <c r="D22" s="27">
        <v>0</v>
      </c>
      <c r="E22" s="27">
        <v>0</v>
      </c>
      <c r="F22" s="152">
        <f t="shared" si="1"/>
        <v>4</v>
      </c>
      <c r="G22" s="150">
        <v>1</v>
      </c>
      <c r="H22" s="150">
        <v>0</v>
      </c>
      <c r="I22" s="150">
        <v>0</v>
      </c>
      <c r="J22" s="153">
        <f t="shared" si="8"/>
        <v>1</v>
      </c>
      <c r="K22" s="149">
        <f t="shared" si="3"/>
        <v>5</v>
      </c>
      <c r="L22" s="149">
        <f t="shared" si="4"/>
        <v>0</v>
      </c>
      <c r="M22" s="149">
        <f t="shared" si="5"/>
        <v>0</v>
      </c>
      <c r="N22" s="154">
        <f t="shared" si="6"/>
        <v>5</v>
      </c>
    </row>
    <row r="23" spans="1:14" x14ac:dyDescent="0.2">
      <c r="A23" s="28"/>
      <c r="B23" s="42" t="s">
        <v>125</v>
      </c>
      <c r="C23" s="27">
        <v>1</v>
      </c>
      <c r="D23" s="27">
        <v>0</v>
      </c>
      <c r="E23" s="27">
        <v>0</v>
      </c>
      <c r="F23" s="152">
        <f t="shared" si="1"/>
        <v>1</v>
      </c>
      <c r="G23" s="150">
        <v>0</v>
      </c>
      <c r="H23" s="150">
        <v>0</v>
      </c>
      <c r="I23" s="150">
        <v>0</v>
      </c>
      <c r="J23" s="153">
        <f t="shared" si="8"/>
        <v>0</v>
      </c>
      <c r="K23" s="149">
        <f t="shared" si="3"/>
        <v>1</v>
      </c>
      <c r="L23" s="149">
        <f t="shared" si="4"/>
        <v>0</v>
      </c>
      <c r="M23" s="149">
        <f t="shared" si="5"/>
        <v>0</v>
      </c>
      <c r="N23" s="154">
        <f t="shared" si="6"/>
        <v>1</v>
      </c>
    </row>
    <row r="24" spans="1:14" x14ac:dyDescent="0.2">
      <c r="A24" s="28"/>
      <c r="B24" s="42" t="s">
        <v>123</v>
      </c>
      <c r="C24" s="27">
        <v>1</v>
      </c>
      <c r="D24" s="27">
        <v>0</v>
      </c>
      <c r="E24" s="27">
        <v>0</v>
      </c>
      <c r="F24" s="152">
        <f t="shared" si="1"/>
        <v>1</v>
      </c>
      <c r="G24" s="150">
        <v>0</v>
      </c>
      <c r="H24" s="150">
        <v>0</v>
      </c>
      <c r="I24" s="150">
        <v>0</v>
      </c>
      <c r="J24" s="153">
        <f t="shared" si="8"/>
        <v>0</v>
      </c>
      <c r="K24" s="149">
        <f t="shared" si="3"/>
        <v>1</v>
      </c>
      <c r="L24" s="149">
        <f t="shared" si="4"/>
        <v>0</v>
      </c>
      <c r="M24" s="149">
        <f t="shared" si="5"/>
        <v>0</v>
      </c>
      <c r="N24" s="154">
        <f t="shared" si="6"/>
        <v>1</v>
      </c>
    </row>
    <row r="25" spans="1:14" x14ac:dyDescent="0.2">
      <c r="A25" s="28"/>
      <c r="B25" s="42" t="s">
        <v>124</v>
      </c>
      <c r="C25" s="27">
        <v>1</v>
      </c>
      <c r="D25" s="27">
        <v>0</v>
      </c>
      <c r="E25" s="27">
        <v>0</v>
      </c>
      <c r="F25" s="152">
        <f t="shared" si="1"/>
        <v>1</v>
      </c>
      <c r="G25" s="150">
        <v>0</v>
      </c>
      <c r="H25" s="150">
        <v>0</v>
      </c>
      <c r="I25" s="150">
        <v>0</v>
      </c>
      <c r="J25" s="153">
        <f t="shared" si="8"/>
        <v>0</v>
      </c>
      <c r="K25" s="149">
        <f t="shared" si="3"/>
        <v>1</v>
      </c>
      <c r="L25" s="149">
        <f t="shared" si="4"/>
        <v>0</v>
      </c>
      <c r="M25" s="149">
        <f t="shared" si="5"/>
        <v>0</v>
      </c>
      <c r="N25" s="154">
        <f t="shared" si="6"/>
        <v>1</v>
      </c>
    </row>
    <row r="26" spans="1:14" x14ac:dyDescent="0.2">
      <c r="A26" s="28"/>
      <c r="B26" s="42" t="s">
        <v>129</v>
      </c>
      <c r="C26" s="27">
        <v>1</v>
      </c>
      <c r="D26" s="27">
        <v>0</v>
      </c>
      <c r="E26" s="27">
        <v>0</v>
      </c>
      <c r="F26" s="152">
        <f t="shared" si="1"/>
        <v>1</v>
      </c>
      <c r="G26" s="150">
        <v>0</v>
      </c>
      <c r="H26" s="150">
        <v>0</v>
      </c>
      <c r="I26" s="150">
        <v>0</v>
      </c>
      <c r="J26" s="153">
        <f t="shared" si="8"/>
        <v>0</v>
      </c>
      <c r="K26" s="149">
        <f t="shared" si="3"/>
        <v>1</v>
      </c>
      <c r="L26" s="149">
        <f t="shared" si="4"/>
        <v>0</v>
      </c>
      <c r="M26" s="149">
        <f t="shared" si="5"/>
        <v>0</v>
      </c>
      <c r="N26" s="154">
        <f t="shared" si="6"/>
        <v>1</v>
      </c>
    </row>
    <row r="27" spans="1:14" x14ac:dyDescent="0.2">
      <c r="A27" s="28"/>
      <c r="B27" s="42" t="s">
        <v>127</v>
      </c>
      <c r="C27" s="27">
        <v>1</v>
      </c>
      <c r="D27" s="27">
        <v>0</v>
      </c>
      <c r="E27" s="27">
        <v>0</v>
      </c>
      <c r="F27" s="152">
        <f t="shared" si="1"/>
        <v>1</v>
      </c>
      <c r="G27" s="150">
        <v>0</v>
      </c>
      <c r="H27" s="150">
        <v>0</v>
      </c>
      <c r="I27" s="150">
        <v>0</v>
      </c>
      <c r="J27" s="153">
        <f t="shared" si="8"/>
        <v>0</v>
      </c>
      <c r="K27" s="149">
        <f t="shared" si="3"/>
        <v>1</v>
      </c>
      <c r="L27" s="149">
        <f t="shared" si="4"/>
        <v>0</v>
      </c>
      <c r="M27" s="149">
        <f t="shared" si="5"/>
        <v>0</v>
      </c>
      <c r="N27" s="154">
        <f t="shared" si="6"/>
        <v>1</v>
      </c>
    </row>
    <row r="28" spans="1:14" x14ac:dyDescent="0.2">
      <c r="A28" s="28"/>
      <c r="B28" s="42" t="s">
        <v>130</v>
      </c>
      <c r="C28" s="27">
        <v>1</v>
      </c>
      <c r="D28" s="27">
        <v>0</v>
      </c>
      <c r="E28" s="27">
        <v>0</v>
      </c>
      <c r="F28" s="152">
        <f t="shared" si="1"/>
        <v>1</v>
      </c>
      <c r="G28" s="150">
        <v>1</v>
      </c>
      <c r="H28" s="150">
        <v>0</v>
      </c>
      <c r="I28" s="150">
        <v>0</v>
      </c>
      <c r="J28" s="153">
        <f t="shared" si="8"/>
        <v>1</v>
      </c>
      <c r="K28" s="149">
        <f t="shared" si="3"/>
        <v>2</v>
      </c>
      <c r="L28" s="149">
        <f t="shared" si="4"/>
        <v>0</v>
      </c>
      <c r="M28" s="149">
        <f t="shared" si="5"/>
        <v>0</v>
      </c>
      <c r="N28" s="154">
        <f t="shared" si="6"/>
        <v>2</v>
      </c>
    </row>
    <row r="29" spans="1:14" x14ac:dyDescent="0.2">
      <c r="A29" s="28"/>
      <c r="B29" s="42" t="s">
        <v>131</v>
      </c>
      <c r="C29" s="27">
        <v>1</v>
      </c>
      <c r="D29" s="27">
        <v>0</v>
      </c>
      <c r="E29" s="27">
        <v>0</v>
      </c>
      <c r="F29" s="152">
        <f t="shared" si="1"/>
        <v>1</v>
      </c>
      <c r="G29" s="150">
        <v>0</v>
      </c>
      <c r="H29" s="150">
        <v>0</v>
      </c>
      <c r="I29" s="150">
        <v>0</v>
      </c>
      <c r="J29" s="153">
        <f t="shared" si="8"/>
        <v>0</v>
      </c>
      <c r="K29" s="149">
        <f t="shared" si="3"/>
        <v>1</v>
      </c>
      <c r="L29" s="149">
        <f t="shared" si="4"/>
        <v>0</v>
      </c>
      <c r="M29" s="149">
        <f t="shared" si="5"/>
        <v>0</v>
      </c>
      <c r="N29" s="154">
        <f t="shared" si="6"/>
        <v>1</v>
      </c>
    </row>
    <row r="30" spans="1:14" x14ac:dyDescent="0.2">
      <c r="A30" s="28"/>
      <c r="B30" s="42" t="s">
        <v>132</v>
      </c>
      <c r="C30" s="27">
        <v>1</v>
      </c>
      <c r="D30" s="27">
        <v>0</v>
      </c>
      <c r="E30" s="27">
        <v>0</v>
      </c>
      <c r="F30" s="152">
        <f t="shared" si="1"/>
        <v>1</v>
      </c>
      <c r="G30" s="150">
        <v>0</v>
      </c>
      <c r="H30" s="150">
        <v>0</v>
      </c>
      <c r="I30" s="150">
        <v>0</v>
      </c>
      <c r="J30" s="153">
        <f t="shared" si="8"/>
        <v>0</v>
      </c>
      <c r="K30" s="149">
        <f t="shared" si="3"/>
        <v>1</v>
      </c>
      <c r="L30" s="149">
        <f t="shared" si="4"/>
        <v>0</v>
      </c>
      <c r="M30" s="149">
        <f t="shared" si="5"/>
        <v>0</v>
      </c>
      <c r="N30" s="154">
        <f t="shared" si="6"/>
        <v>1</v>
      </c>
    </row>
    <row r="31" spans="1:14" x14ac:dyDescent="0.2">
      <c r="A31" s="28"/>
      <c r="B31" s="42" t="s">
        <v>133</v>
      </c>
      <c r="C31" s="27">
        <v>1</v>
      </c>
      <c r="D31" s="27">
        <v>0</v>
      </c>
      <c r="E31" s="27">
        <v>0</v>
      </c>
      <c r="F31" s="152">
        <f t="shared" si="1"/>
        <v>1</v>
      </c>
      <c r="G31" s="150">
        <v>0</v>
      </c>
      <c r="H31" s="150">
        <v>0</v>
      </c>
      <c r="I31" s="150">
        <v>0</v>
      </c>
      <c r="J31" s="153">
        <f t="shared" si="8"/>
        <v>0</v>
      </c>
      <c r="K31" s="149">
        <f t="shared" si="3"/>
        <v>1</v>
      </c>
      <c r="L31" s="149">
        <f t="shared" si="4"/>
        <v>0</v>
      </c>
      <c r="M31" s="149">
        <f t="shared" si="5"/>
        <v>0</v>
      </c>
      <c r="N31" s="154">
        <f t="shared" si="6"/>
        <v>1</v>
      </c>
    </row>
    <row r="32" spans="1:14" x14ac:dyDescent="0.2">
      <c r="A32" s="28"/>
      <c r="B32" s="42" t="s">
        <v>141</v>
      </c>
      <c r="C32" s="27">
        <v>1</v>
      </c>
      <c r="D32" s="27">
        <v>0</v>
      </c>
      <c r="E32" s="27">
        <v>0</v>
      </c>
      <c r="F32" s="152">
        <f t="shared" si="1"/>
        <v>1</v>
      </c>
      <c r="G32" s="150">
        <v>0</v>
      </c>
      <c r="H32" s="150">
        <v>0</v>
      </c>
      <c r="I32" s="150">
        <v>0</v>
      </c>
      <c r="J32" s="153">
        <f t="shared" si="8"/>
        <v>0</v>
      </c>
      <c r="K32" s="149">
        <f t="shared" si="3"/>
        <v>1</v>
      </c>
      <c r="L32" s="149">
        <f t="shared" si="4"/>
        <v>0</v>
      </c>
      <c r="M32" s="149">
        <f t="shared" si="5"/>
        <v>0</v>
      </c>
      <c r="N32" s="154">
        <f t="shared" si="6"/>
        <v>1</v>
      </c>
    </row>
    <row r="33" spans="1:14" x14ac:dyDescent="0.2">
      <c r="A33" s="28"/>
      <c r="B33" s="42" t="s">
        <v>149</v>
      </c>
      <c r="C33" s="158">
        <v>0</v>
      </c>
      <c r="D33" s="27">
        <v>0</v>
      </c>
      <c r="E33" s="27">
        <v>0</v>
      </c>
      <c r="F33" s="152">
        <f t="shared" si="1"/>
        <v>0</v>
      </c>
      <c r="G33" s="158">
        <v>1</v>
      </c>
      <c r="H33" s="150">
        <v>0</v>
      </c>
      <c r="I33" s="150">
        <v>0</v>
      </c>
      <c r="J33" s="153">
        <f t="shared" si="8"/>
        <v>1</v>
      </c>
      <c r="K33" s="149">
        <f t="shared" ref="K33:K36" si="9">C33+G33</f>
        <v>1</v>
      </c>
      <c r="L33" s="149">
        <f t="shared" ref="L33:L36" si="10">D33+H33</f>
        <v>0</v>
      </c>
      <c r="M33" s="149">
        <f t="shared" ref="M33:M36" si="11">E33+I33</f>
        <v>0</v>
      </c>
      <c r="N33" s="154">
        <f t="shared" ref="N33:N36" si="12">SUM(K33:M33)</f>
        <v>1</v>
      </c>
    </row>
    <row r="34" spans="1:14" x14ac:dyDescent="0.2">
      <c r="A34" s="28"/>
      <c r="B34" s="42" t="s">
        <v>150</v>
      </c>
      <c r="C34" s="158">
        <v>0</v>
      </c>
      <c r="D34" s="27">
        <v>0</v>
      </c>
      <c r="E34" s="27">
        <v>0</v>
      </c>
      <c r="F34" s="152">
        <f t="shared" si="1"/>
        <v>0</v>
      </c>
      <c r="G34" s="158">
        <v>1</v>
      </c>
      <c r="H34" s="150">
        <v>0</v>
      </c>
      <c r="I34" s="150">
        <v>0</v>
      </c>
      <c r="J34" s="153">
        <f t="shared" si="8"/>
        <v>1</v>
      </c>
      <c r="K34" s="149">
        <f t="shared" si="9"/>
        <v>1</v>
      </c>
      <c r="L34" s="149">
        <f t="shared" si="10"/>
        <v>0</v>
      </c>
      <c r="M34" s="149">
        <f t="shared" si="11"/>
        <v>0</v>
      </c>
      <c r="N34" s="154">
        <f t="shared" si="12"/>
        <v>1</v>
      </c>
    </row>
    <row r="35" spans="1:14" x14ac:dyDescent="0.2">
      <c r="A35" s="28"/>
      <c r="B35" s="42" t="s">
        <v>151</v>
      </c>
      <c r="C35" s="158">
        <v>0</v>
      </c>
      <c r="D35" s="27">
        <v>0</v>
      </c>
      <c r="E35" s="27">
        <v>0</v>
      </c>
      <c r="F35" s="152">
        <f t="shared" si="1"/>
        <v>0</v>
      </c>
      <c r="G35" s="158">
        <v>0</v>
      </c>
      <c r="H35" s="158">
        <v>0</v>
      </c>
      <c r="I35" s="158">
        <v>1</v>
      </c>
      <c r="J35" s="153">
        <f t="shared" si="8"/>
        <v>1</v>
      </c>
      <c r="K35" s="149">
        <f t="shared" si="9"/>
        <v>0</v>
      </c>
      <c r="L35" s="149">
        <f t="shared" si="10"/>
        <v>0</v>
      </c>
      <c r="M35" s="149">
        <f t="shared" si="11"/>
        <v>1</v>
      </c>
      <c r="N35" s="154">
        <f t="shared" si="12"/>
        <v>1</v>
      </c>
    </row>
    <row r="36" spans="1:14" x14ac:dyDescent="0.2">
      <c r="A36" s="28"/>
      <c r="B36" s="42" t="s">
        <v>152</v>
      </c>
      <c r="C36" s="158">
        <v>0</v>
      </c>
      <c r="D36" s="27">
        <v>0</v>
      </c>
      <c r="E36" s="27">
        <v>0</v>
      </c>
      <c r="F36" s="152">
        <f t="shared" si="1"/>
        <v>0</v>
      </c>
      <c r="G36" s="158">
        <v>1</v>
      </c>
      <c r="H36" s="158">
        <v>0</v>
      </c>
      <c r="I36" s="158">
        <v>0</v>
      </c>
      <c r="J36" s="153">
        <f t="shared" si="8"/>
        <v>1</v>
      </c>
      <c r="K36" s="149">
        <f t="shared" si="9"/>
        <v>1</v>
      </c>
      <c r="L36" s="149">
        <f t="shared" si="10"/>
        <v>0</v>
      </c>
      <c r="M36" s="149">
        <f t="shared" si="11"/>
        <v>0</v>
      </c>
      <c r="N36" s="154">
        <f t="shared" si="12"/>
        <v>1</v>
      </c>
    </row>
    <row r="37" spans="1:14" x14ac:dyDescent="0.2">
      <c r="A37" s="28"/>
      <c r="B37" s="99" t="s">
        <v>45</v>
      </c>
      <c r="C37" s="111">
        <f>SUM(C13:C36)</f>
        <v>201</v>
      </c>
      <c r="D37" s="111">
        <f t="shared" ref="D37:E37" si="13">SUM(D13:D36)</f>
        <v>136</v>
      </c>
      <c r="E37" s="111">
        <f t="shared" si="13"/>
        <v>13</v>
      </c>
      <c r="F37" s="111">
        <f t="shared" si="1"/>
        <v>350</v>
      </c>
      <c r="G37" s="111">
        <f>SUM(G13:G36)</f>
        <v>17</v>
      </c>
      <c r="H37" s="111">
        <f t="shared" ref="H37:I37" si="14">SUM(H13:H36)</f>
        <v>21</v>
      </c>
      <c r="I37" s="111">
        <f t="shared" si="14"/>
        <v>2</v>
      </c>
      <c r="J37" s="111">
        <f t="shared" si="8"/>
        <v>40</v>
      </c>
      <c r="K37" s="111">
        <f t="shared" si="3"/>
        <v>218</v>
      </c>
      <c r="L37" s="111">
        <f t="shared" si="4"/>
        <v>157</v>
      </c>
      <c r="M37" s="111">
        <f t="shared" si="5"/>
        <v>15</v>
      </c>
      <c r="N37" s="111">
        <f t="shared" si="6"/>
        <v>390</v>
      </c>
    </row>
    <row r="38" spans="1:14" x14ac:dyDescent="0.2">
      <c r="A38" s="28"/>
      <c r="B38" s="42" t="s">
        <v>121</v>
      </c>
      <c r="C38" s="27">
        <v>1</v>
      </c>
      <c r="D38" s="27">
        <v>2</v>
      </c>
      <c r="E38" s="27">
        <v>0</v>
      </c>
      <c r="F38" s="152">
        <f t="shared" si="1"/>
        <v>3</v>
      </c>
      <c r="G38" s="150">
        <v>0</v>
      </c>
      <c r="H38" s="150">
        <v>3</v>
      </c>
      <c r="I38" s="150">
        <v>0</v>
      </c>
      <c r="J38" s="153">
        <f t="shared" si="8"/>
        <v>3</v>
      </c>
      <c r="K38" s="149">
        <f t="shared" si="3"/>
        <v>1</v>
      </c>
      <c r="L38" s="149">
        <f t="shared" si="4"/>
        <v>5</v>
      </c>
      <c r="M38" s="149">
        <f t="shared" si="5"/>
        <v>0</v>
      </c>
      <c r="N38" s="154">
        <f t="shared" si="6"/>
        <v>6</v>
      </c>
    </row>
    <row r="39" spans="1:14" x14ac:dyDescent="0.2">
      <c r="A39" s="28"/>
      <c r="B39" s="42" t="s">
        <v>114</v>
      </c>
      <c r="C39" s="27">
        <v>1</v>
      </c>
      <c r="D39" s="27">
        <v>0</v>
      </c>
      <c r="E39" s="27">
        <v>0</v>
      </c>
      <c r="F39" s="152">
        <f t="shared" si="1"/>
        <v>1</v>
      </c>
      <c r="G39" s="150">
        <v>0</v>
      </c>
      <c r="H39" s="150">
        <v>0</v>
      </c>
      <c r="I39" s="150">
        <v>0</v>
      </c>
      <c r="J39" s="153">
        <f t="shared" si="8"/>
        <v>0</v>
      </c>
      <c r="K39" s="149">
        <f t="shared" si="3"/>
        <v>1</v>
      </c>
      <c r="L39" s="149">
        <f t="shared" si="4"/>
        <v>0</v>
      </c>
      <c r="M39" s="149">
        <f t="shared" si="5"/>
        <v>0</v>
      </c>
      <c r="N39" s="154">
        <f t="shared" si="6"/>
        <v>1</v>
      </c>
    </row>
    <row r="40" spans="1:14" x14ac:dyDescent="0.2">
      <c r="A40" s="28"/>
      <c r="B40" s="42" t="s">
        <v>35</v>
      </c>
      <c r="C40" s="27">
        <v>1</v>
      </c>
      <c r="D40" s="27">
        <v>0</v>
      </c>
      <c r="E40" s="27">
        <v>0</v>
      </c>
      <c r="F40" s="152">
        <f t="shared" si="1"/>
        <v>1</v>
      </c>
      <c r="G40" s="150">
        <v>1</v>
      </c>
      <c r="H40" s="150">
        <v>0</v>
      </c>
      <c r="I40" s="150">
        <v>0</v>
      </c>
      <c r="J40" s="153">
        <f t="shared" si="8"/>
        <v>1</v>
      </c>
      <c r="K40" s="149">
        <f t="shared" si="3"/>
        <v>2</v>
      </c>
      <c r="L40" s="149">
        <f t="shared" si="4"/>
        <v>0</v>
      </c>
      <c r="M40" s="149">
        <f t="shared" si="5"/>
        <v>0</v>
      </c>
      <c r="N40" s="154">
        <f t="shared" si="6"/>
        <v>2</v>
      </c>
    </row>
    <row r="41" spans="1:14" x14ac:dyDescent="0.2">
      <c r="A41" s="28"/>
      <c r="B41" s="42" t="s">
        <v>106</v>
      </c>
      <c r="C41" s="27">
        <v>1</v>
      </c>
      <c r="D41" s="27">
        <v>0</v>
      </c>
      <c r="E41" s="27">
        <v>0</v>
      </c>
      <c r="F41" s="152">
        <f t="shared" si="1"/>
        <v>1</v>
      </c>
      <c r="G41" s="150">
        <v>0</v>
      </c>
      <c r="H41" s="150">
        <v>0</v>
      </c>
      <c r="I41" s="150">
        <v>0</v>
      </c>
      <c r="J41" s="153">
        <f t="shared" si="8"/>
        <v>0</v>
      </c>
      <c r="K41" s="149">
        <f t="shared" si="3"/>
        <v>1</v>
      </c>
      <c r="L41" s="149">
        <f t="shared" si="4"/>
        <v>0</v>
      </c>
      <c r="M41" s="149">
        <f t="shared" si="5"/>
        <v>0</v>
      </c>
      <c r="N41" s="154">
        <f t="shared" si="6"/>
        <v>1</v>
      </c>
    </row>
    <row r="42" spans="1:14" x14ac:dyDescent="0.2">
      <c r="A42" s="28"/>
      <c r="B42" s="42" t="s">
        <v>115</v>
      </c>
      <c r="C42" s="27">
        <v>0</v>
      </c>
      <c r="D42" s="27">
        <v>0</v>
      </c>
      <c r="E42" s="27">
        <v>0</v>
      </c>
      <c r="F42" s="152">
        <f t="shared" si="1"/>
        <v>0</v>
      </c>
      <c r="G42" s="150">
        <v>1</v>
      </c>
      <c r="H42" s="150">
        <v>0</v>
      </c>
      <c r="I42" s="150">
        <v>0</v>
      </c>
      <c r="J42" s="153">
        <f t="shared" si="8"/>
        <v>1</v>
      </c>
      <c r="K42" s="149">
        <f t="shared" si="3"/>
        <v>1</v>
      </c>
      <c r="L42" s="149">
        <f t="shared" si="4"/>
        <v>0</v>
      </c>
      <c r="M42" s="149">
        <f t="shared" si="5"/>
        <v>0</v>
      </c>
      <c r="N42" s="154">
        <f t="shared" si="6"/>
        <v>1</v>
      </c>
    </row>
    <row r="43" spans="1:14" x14ac:dyDescent="0.2">
      <c r="A43" s="28"/>
      <c r="B43" s="42" t="s">
        <v>51</v>
      </c>
      <c r="C43" s="27">
        <v>0</v>
      </c>
      <c r="D43" s="27">
        <v>1</v>
      </c>
      <c r="E43" s="27">
        <v>0</v>
      </c>
      <c r="F43" s="152">
        <f t="shared" si="1"/>
        <v>1</v>
      </c>
      <c r="G43" s="150">
        <v>0</v>
      </c>
      <c r="H43" s="150">
        <v>0</v>
      </c>
      <c r="I43" s="150">
        <v>0</v>
      </c>
      <c r="J43" s="153">
        <f t="shared" si="8"/>
        <v>0</v>
      </c>
      <c r="K43" s="149">
        <f t="shared" si="3"/>
        <v>0</v>
      </c>
      <c r="L43" s="149">
        <f t="shared" si="4"/>
        <v>1</v>
      </c>
      <c r="M43" s="149">
        <f t="shared" si="5"/>
        <v>0</v>
      </c>
      <c r="N43" s="154">
        <f t="shared" si="6"/>
        <v>1</v>
      </c>
    </row>
    <row r="44" spans="1:14" x14ac:dyDescent="0.2">
      <c r="A44" s="28"/>
      <c r="B44" s="42" t="s">
        <v>116</v>
      </c>
      <c r="C44" s="27">
        <v>1</v>
      </c>
      <c r="D44" s="27">
        <v>0</v>
      </c>
      <c r="E44" s="27">
        <v>0</v>
      </c>
      <c r="F44" s="152">
        <f t="shared" si="1"/>
        <v>1</v>
      </c>
      <c r="G44" s="150">
        <v>0</v>
      </c>
      <c r="H44" s="150">
        <v>0</v>
      </c>
      <c r="I44" s="150">
        <v>0</v>
      </c>
      <c r="J44" s="153">
        <f t="shared" si="8"/>
        <v>0</v>
      </c>
      <c r="K44" s="149">
        <f t="shared" si="3"/>
        <v>1</v>
      </c>
      <c r="L44" s="149">
        <f t="shared" si="4"/>
        <v>0</v>
      </c>
      <c r="M44" s="149">
        <f t="shared" si="5"/>
        <v>0</v>
      </c>
      <c r="N44" s="154">
        <f t="shared" si="6"/>
        <v>1</v>
      </c>
    </row>
    <row r="45" spans="1:14" x14ac:dyDescent="0.2">
      <c r="A45" s="28"/>
      <c r="B45" s="42" t="s">
        <v>134</v>
      </c>
      <c r="C45" s="27">
        <v>2</v>
      </c>
      <c r="D45" s="27">
        <v>0</v>
      </c>
      <c r="E45" s="27">
        <v>0</v>
      </c>
      <c r="F45" s="152">
        <f t="shared" si="1"/>
        <v>2</v>
      </c>
      <c r="G45" s="150">
        <v>0</v>
      </c>
      <c r="H45" s="150">
        <v>0</v>
      </c>
      <c r="I45" s="150">
        <v>0</v>
      </c>
      <c r="J45" s="153">
        <f t="shared" si="8"/>
        <v>0</v>
      </c>
      <c r="K45" s="149">
        <f t="shared" si="3"/>
        <v>2</v>
      </c>
      <c r="L45" s="149">
        <f t="shared" si="4"/>
        <v>0</v>
      </c>
      <c r="M45" s="149">
        <f t="shared" si="5"/>
        <v>0</v>
      </c>
      <c r="N45" s="154">
        <f t="shared" si="6"/>
        <v>2</v>
      </c>
    </row>
    <row r="46" spans="1:14" x14ac:dyDescent="0.2">
      <c r="A46" s="28"/>
      <c r="B46" s="42" t="s">
        <v>118</v>
      </c>
      <c r="C46" s="27">
        <v>0</v>
      </c>
      <c r="D46" s="27">
        <v>1</v>
      </c>
      <c r="E46" s="27">
        <v>0</v>
      </c>
      <c r="F46" s="152">
        <f t="shared" si="1"/>
        <v>1</v>
      </c>
      <c r="G46" s="150">
        <v>0</v>
      </c>
      <c r="H46" s="150">
        <v>0</v>
      </c>
      <c r="I46" s="150">
        <v>0</v>
      </c>
      <c r="J46" s="153">
        <f t="shared" si="8"/>
        <v>0</v>
      </c>
      <c r="K46" s="149">
        <f t="shared" si="3"/>
        <v>0</v>
      </c>
      <c r="L46" s="149">
        <f t="shared" si="4"/>
        <v>1</v>
      </c>
      <c r="M46" s="149">
        <f t="shared" si="5"/>
        <v>0</v>
      </c>
      <c r="N46" s="154">
        <f t="shared" si="6"/>
        <v>1</v>
      </c>
    </row>
    <row r="47" spans="1:14" x14ac:dyDescent="0.2">
      <c r="A47" s="28"/>
      <c r="B47" s="42" t="s">
        <v>120</v>
      </c>
      <c r="C47" s="27">
        <v>1</v>
      </c>
      <c r="D47" s="27">
        <v>0</v>
      </c>
      <c r="E47" s="27">
        <v>0</v>
      </c>
      <c r="F47" s="152">
        <f t="shared" si="1"/>
        <v>1</v>
      </c>
      <c r="G47" s="150">
        <v>0</v>
      </c>
      <c r="H47" s="150">
        <v>0</v>
      </c>
      <c r="I47" s="150">
        <v>0</v>
      </c>
      <c r="J47" s="153">
        <f t="shared" si="8"/>
        <v>0</v>
      </c>
      <c r="K47" s="149">
        <f t="shared" si="3"/>
        <v>1</v>
      </c>
      <c r="L47" s="149">
        <f t="shared" si="4"/>
        <v>0</v>
      </c>
      <c r="M47" s="149">
        <f t="shared" si="5"/>
        <v>0</v>
      </c>
      <c r="N47" s="154">
        <f t="shared" si="6"/>
        <v>1</v>
      </c>
    </row>
    <row r="48" spans="1:14" x14ac:dyDescent="0.2">
      <c r="A48" s="28"/>
      <c r="B48" s="42" t="s">
        <v>122</v>
      </c>
      <c r="C48" s="27">
        <v>0</v>
      </c>
      <c r="D48" s="27">
        <v>0</v>
      </c>
      <c r="E48" s="27">
        <v>1</v>
      </c>
      <c r="F48" s="152">
        <f t="shared" si="1"/>
        <v>1</v>
      </c>
      <c r="G48" s="150">
        <v>0</v>
      </c>
      <c r="H48" s="150">
        <v>0</v>
      </c>
      <c r="I48" s="150">
        <v>0</v>
      </c>
      <c r="J48" s="153">
        <f t="shared" si="8"/>
        <v>0</v>
      </c>
      <c r="K48" s="149">
        <f t="shared" si="3"/>
        <v>0</v>
      </c>
      <c r="L48" s="149">
        <f t="shared" si="4"/>
        <v>0</v>
      </c>
      <c r="M48" s="149">
        <f t="shared" si="5"/>
        <v>1</v>
      </c>
      <c r="N48" s="154">
        <f t="shared" si="6"/>
        <v>1</v>
      </c>
    </row>
    <row r="49" spans="1:29" x14ac:dyDescent="0.2">
      <c r="A49" s="28"/>
      <c r="B49" s="42" t="s">
        <v>135</v>
      </c>
      <c r="C49" s="27">
        <v>1</v>
      </c>
      <c r="D49" s="27">
        <v>0</v>
      </c>
      <c r="E49" s="27">
        <v>0</v>
      </c>
      <c r="F49" s="152">
        <f t="shared" si="1"/>
        <v>1</v>
      </c>
      <c r="G49" s="150">
        <v>0</v>
      </c>
      <c r="H49" s="150">
        <v>0</v>
      </c>
      <c r="I49" s="150">
        <v>0</v>
      </c>
      <c r="J49" s="153">
        <f t="shared" si="8"/>
        <v>0</v>
      </c>
      <c r="K49" s="149">
        <f t="shared" si="3"/>
        <v>1</v>
      </c>
      <c r="L49" s="149">
        <f t="shared" si="4"/>
        <v>0</v>
      </c>
      <c r="M49" s="149">
        <f t="shared" si="5"/>
        <v>0</v>
      </c>
      <c r="N49" s="154">
        <f t="shared" si="6"/>
        <v>1</v>
      </c>
    </row>
    <row r="50" spans="1:29" x14ac:dyDescent="0.2">
      <c r="A50" s="28"/>
      <c r="B50" s="42" t="s">
        <v>136</v>
      </c>
      <c r="C50" s="27">
        <v>0</v>
      </c>
      <c r="D50" s="27">
        <v>1</v>
      </c>
      <c r="E50" s="27">
        <v>0</v>
      </c>
      <c r="F50" s="152">
        <f t="shared" si="1"/>
        <v>1</v>
      </c>
      <c r="G50" s="150">
        <v>0</v>
      </c>
      <c r="H50" s="150">
        <v>0</v>
      </c>
      <c r="I50" s="150">
        <v>0</v>
      </c>
      <c r="J50" s="153">
        <f t="shared" si="8"/>
        <v>0</v>
      </c>
      <c r="K50" s="149">
        <f t="shared" si="3"/>
        <v>0</v>
      </c>
      <c r="L50" s="149">
        <f t="shared" si="4"/>
        <v>1</v>
      </c>
      <c r="M50" s="149">
        <f t="shared" si="5"/>
        <v>0</v>
      </c>
      <c r="N50" s="154">
        <f t="shared" si="6"/>
        <v>1</v>
      </c>
    </row>
    <row r="51" spans="1:29" x14ac:dyDescent="0.2">
      <c r="A51" s="28" t="s">
        <v>166</v>
      </c>
      <c r="B51" s="42" t="s">
        <v>137</v>
      </c>
      <c r="C51" s="27">
        <v>1</v>
      </c>
      <c r="D51" s="27">
        <v>0</v>
      </c>
      <c r="E51" s="27">
        <v>0</v>
      </c>
      <c r="F51" s="152">
        <f t="shared" si="1"/>
        <v>1</v>
      </c>
      <c r="G51" s="150">
        <v>0</v>
      </c>
      <c r="H51" s="150">
        <v>1</v>
      </c>
      <c r="I51" s="150">
        <v>0</v>
      </c>
      <c r="J51" s="153">
        <f t="shared" si="8"/>
        <v>1</v>
      </c>
      <c r="K51" s="149">
        <f t="shared" si="3"/>
        <v>1</v>
      </c>
      <c r="L51" s="149">
        <f t="shared" si="4"/>
        <v>1</v>
      </c>
      <c r="M51" s="149">
        <f t="shared" si="5"/>
        <v>0</v>
      </c>
      <c r="N51" s="154">
        <f t="shared" si="6"/>
        <v>2</v>
      </c>
    </row>
    <row r="52" spans="1:29" x14ac:dyDescent="0.2">
      <c r="A52" s="28"/>
      <c r="B52" s="42" t="s">
        <v>138</v>
      </c>
      <c r="C52" s="27">
        <v>1</v>
      </c>
      <c r="D52" s="27">
        <v>0</v>
      </c>
      <c r="E52" s="27">
        <v>0</v>
      </c>
      <c r="F52" s="152">
        <f t="shared" si="1"/>
        <v>1</v>
      </c>
      <c r="G52" s="150">
        <v>0</v>
      </c>
      <c r="H52" s="150">
        <v>0</v>
      </c>
      <c r="I52" s="150">
        <v>0</v>
      </c>
      <c r="J52" s="153">
        <f t="shared" si="8"/>
        <v>0</v>
      </c>
      <c r="K52" s="149">
        <f t="shared" si="3"/>
        <v>1</v>
      </c>
      <c r="L52" s="149">
        <f t="shared" si="4"/>
        <v>0</v>
      </c>
      <c r="M52" s="149">
        <f t="shared" si="5"/>
        <v>0</v>
      </c>
      <c r="N52" s="154">
        <f t="shared" si="6"/>
        <v>1</v>
      </c>
    </row>
    <row r="53" spans="1:29" x14ac:dyDescent="0.2">
      <c r="A53" s="28"/>
      <c r="B53" s="42" t="s">
        <v>139</v>
      </c>
      <c r="C53" s="27">
        <v>1</v>
      </c>
      <c r="D53" s="27">
        <v>0</v>
      </c>
      <c r="E53" s="27">
        <v>0</v>
      </c>
      <c r="F53" s="152">
        <f t="shared" si="1"/>
        <v>1</v>
      </c>
      <c r="G53" s="150">
        <v>0</v>
      </c>
      <c r="H53" s="150">
        <v>0</v>
      </c>
      <c r="I53" s="150">
        <v>0</v>
      </c>
      <c r="J53" s="153">
        <f t="shared" si="8"/>
        <v>0</v>
      </c>
      <c r="K53" s="149">
        <f t="shared" si="3"/>
        <v>1</v>
      </c>
      <c r="L53" s="149">
        <f t="shared" si="4"/>
        <v>0</v>
      </c>
      <c r="M53" s="149">
        <f t="shared" si="5"/>
        <v>0</v>
      </c>
      <c r="N53" s="154">
        <f t="shared" si="6"/>
        <v>1</v>
      </c>
    </row>
    <row r="54" spans="1:29" x14ac:dyDescent="0.2">
      <c r="A54" s="28"/>
      <c r="B54" s="42" t="s">
        <v>142</v>
      </c>
      <c r="C54" s="27">
        <v>2</v>
      </c>
      <c r="D54" s="27">
        <v>0</v>
      </c>
      <c r="E54" s="27">
        <v>0</v>
      </c>
      <c r="F54" s="152">
        <f t="shared" si="1"/>
        <v>2</v>
      </c>
      <c r="G54" s="150">
        <v>1</v>
      </c>
      <c r="H54" s="150">
        <v>0</v>
      </c>
      <c r="I54" s="150">
        <v>0</v>
      </c>
      <c r="J54" s="153">
        <f t="shared" si="8"/>
        <v>1</v>
      </c>
      <c r="K54" s="149">
        <f t="shared" si="3"/>
        <v>3</v>
      </c>
      <c r="L54" s="149">
        <f t="shared" si="4"/>
        <v>0</v>
      </c>
      <c r="M54" s="149">
        <f t="shared" si="5"/>
        <v>0</v>
      </c>
      <c r="N54" s="154">
        <f t="shared" si="6"/>
        <v>3</v>
      </c>
    </row>
    <row r="55" spans="1:29" x14ac:dyDescent="0.2">
      <c r="A55" s="28"/>
      <c r="B55" s="42" t="str">
        <f>'Tab12.6'!A52</f>
        <v>AIPL</v>
      </c>
      <c r="C55" s="27">
        <v>1</v>
      </c>
      <c r="D55" s="27">
        <v>0</v>
      </c>
      <c r="E55" s="27">
        <v>0</v>
      </c>
      <c r="F55" s="152">
        <f t="shared" si="1"/>
        <v>1</v>
      </c>
      <c r="G55" s="150">
        <v>0</v>
      </c>
      <c r="H55" s="150">
        <v>0</v>
      </c>
      <c r="I55" s="150">
        <v>0</v>
      </c>
      <c r="J55" s="153">
        <f t="shared" si="8"/>
        <v>0</v>
      </c>
      <c r="K55" s="149">
        <f t="shared" si="3"/>
        <v>1</v>
      </c>
      <c r="L55" s="149">
        <f t="shared" si="4"/>
        <v>0</v>
      </c>
      <c r="M55" s="149">
        <f t="shared" si="5"/>
        <v>0</v>
      </c>
      <c r="N55" s="154">
        <f t="shared" si="6"/>
        <v>1</v>
      </c>
    </row>
    <row r="56" spans="1:29" x14ac:dyDescent="0.2">
      <c r="A56" s="28"/>
      <c r="B56" s="157" t="s">
        <v>154</v>
      </c>
      <c r="C56" s="27">
        <v>1</v>
      </c>
      <c r="D56" s="27">
        <v>0</v>
      </c>
      <c r="E56" s="27">
        <v>0</v>
      </c>
      <c r="F56" s="152">
        <f t="shared" si="1"/>
        <v>1</v>
      </c>
      <c r="G56" s="150">
        <v>0</v>
      </c>
      <c r="H56" s="150">
        <v>0</v>
      </c>
      <c r="I56" s="150">
        <v>0</v>
      </c>
      <c r="J56" s="153">
        <f t="shared" si="8"/>
        <v>0</v>
      </c>
      <c r="K56" s="149">
        <f t="shared" ref="K56:K60" si="15">C56+G56</f>
        <v>1</v>
      </c>
      <c r="L56" s="149">
        <f t="shared" ref="L56:L60" si="16">D56+H56</f>
        <v>0</v>
      </c>
      <c r="M56" s="149">
        <f t="shared" ref="M56:M60" si="17">E56+I56</f>
        <v>0</v>
      </c>
      <c r="N56" s="154">
        <f t="shared" ref="N56:N60" si="18">SUM(K56:M56)</f>
        <v>1</v>
      </c>
    </row>
    <row r="57" spans="1:29" x14ac:dyDescent="0.2">
      <c r="A57" s="28"/>
      <c r="B57" s="157" t="s">
        <v>155</v>
      </c>
      <c r="C57" s="158">
        <v>0</v>
      </c>
      <c r="D57" s="158">
        <v>0</v>
      </c>
      <c r="E57" s="158">
        <v>1</v>
      </c>
      <c r="F57" s="152">
        <f t="shared" si="1"/>
        <v>1</v>
      </c>
      <c r="G57" s="150">
        <v>0</v>
      </c>
      <c r="H57" s="150">
        <v>0</v>
      </c>
      <c r="I57" s="150">
        <v>0</v>
      </c>
      <c r="J57" s="153">
        <f t="shared" si="8"/>
        <v>0</v>
      </c>
      <c r="K57" s="149">
        <f t="shared" si="15"/>
        <v>0</v>
      </c>
      <c r="L57" s="149">
        <f t="shared" si="16"/>
        <v>0</v>
      </c>
      <c r="M57" s="149">
        <f t="shared" si="17"/>
        <v>1</v>
      </c>
      <c r="N57" s="154">
        <f t="shared" si="18"/>
        <v>1</v>
      </c>
    </row>
    <row r="58" spans="1:29" x14ac:dyDescent="0.2">
      <c r="A58" s="28"/>
      <c r="B58" s="157" t="s">
        <v>156</v>
      </c>
      <c r="C58" s="158">
        <v>0</v>
      </c>
      <c r="D58" s="158">
        <v>0</v>
      </c>
      <c r="E58" s="158">
        <v>0</v>
      </c>
      <c r="F58" s="152">
        <f t="shared" si="1"/>
        <v>0</v>
      </c>
      <c r="G58" s="150">
        <v>0</v>
      </c>
      <c r="H58" s="158">
        <v>2</v>
      </c>
      <c r="I58" s="150">
        <v>0</v>
      </c>
      <c r="J58" s="153">
        <f t="shared" si="8"/>
        <v>2</v>
      </c>
      <c r="K58" s="149">
        <f t="shared" si="15"/>
        <v>0</v>
      </c>
      <c r="L58" s="149">
        <f t="shared" si="16"/>
        <v>2</v>
      </c>
      <c r="M58" s="149">
        <f t="shared" si="17"/>
        <v>0</v>
      </c>
      <c r="N58" s="154">
        <f t="shared" si="18"/>
        <v>2</v>
      </c>
    </row>
    <row r="59" spans="1:29" x14ac:dyDescent="0.2">
      <c r="A59" s="28"/>
      <c r="B59" s="157" t="s">
        <v>157</v>
      </c>
      <c r="C59" s="158">
        <v>0</v>
      </c>
      <c r="D59" s="158">
        <v>0</v>
      </c>
      <c r="E59" s="158">
        <v>0</v>
      </c>
      <c r="F59" s="152">
        <f t="shared" si="1"/>
        <v>0</v>
      </c>
      <c r="G59" s="150">
        <v>0</v>
      </c>
      <c r="H59" s="158">
        <v>1</v>
      </c>
      <c r="I59" s="150">
        <v>0</v>
      </c>
      <c r="J59" s="153">
        <f t="shared" si="8"/>
        <v>1</v>
      </c>
      <c r="K59" s="149">
        <f t="shared" si="15"/>
        <v>0</v>
      </c>
      <c r="L59" s="149">
        <f t="shared" si="16"/>
        <v>1</v>
      </c>
      <c r="M59" s="149">
        <f t="shared" si="17"/>
        <v>0</v>
      </c>
      <c r="N59" s="154">
        <f t="shared" si="18"/>
        <v>1</v>
      </c>
    </row>
    <row r="60" spans="1:29" x14ac:dyDescent="0.2">
      <c r="A60" s="28"/>
      <c r="B60" s="157" t="s">
        <v>153</v>
      </c>
      <c r="C60" s="158">
        <v>0</v>
      </c>
      <c r="D60" s="158">
        <v>0</v>
      </c>
      <c r="E60" s="158">
        <v>0</v>
      </c>
      <c r="F60" s="152">
        <f t="shared" si="1"/>
        <v>0</v>
      </c>
      <c r="G60" s="158">
        <v>1</v>
      </c>
      <c r="H60" s="150">
        <v>0</v>
      </c>
      <c r="I60" s="150">
        <v>0</v>
      </c>
      <c r="J60" s="153">
        <f t="shared" si="8"/>
        <v>1</v>
      </c>
      <c r="K60" s="149">
        <f t="shared" si="15"/>
        <v>1</v>
      </c>
      <c r="L60" s="149">
        <f t="shared" si="16"/>
        <v>0</v>
      </c>
      <c r="M60" s="149">
        <f t="shared" si="17"/>
        <v>0</v>
      </c>
      <c r="N60" s="154">
        <f t="shared" si="18"/>
        <v>1</v>
      </c>
    </row>
    <row r="61" spans="1:29" s="30" customFormat="1" x14ac:dyDescent="0.2">
      <c r="A61" s="29"/>
      <c r="B61" s="99" t="s">
        <v>46</v>
      </c>
      <c r="C61" s="111">
        <f>SUM(C38:C60)</f>
        <v>16</v>
      </c>
      <c r="D61" s="111">
        <f t="shared" ref="D61:E61" si="19">SUM(D38:D60)</f>
        <v>5</v>
      </c>
      <c r="E61" s="111">
        <f t="shared" si="19"/>
        <v>2</v>
      </c>
      <c r="F61" s="111">
        <f t="shared" si="1"/>
        <v>23</v>
      </c>
      <c r="G61" s="111">
        <f>SUM(G38:G60)</f>
        <v>4</v>
      </c>
      <c r="H61" s="111">
        <f t="shared" ref="H61:I61" si="20">SUM(H38:H60)</f>
        <v>7</v>
      </c>
      <c r="I61" s="111">
        <f t="shared" si="20"/>
        <v>0</v>
      </c>
      <c r="J61" s="111">
        <f t="shared" si="8"/>
        <v>11</v>
      </c>
      <c r="K61" s="111">
        <f t="shared" si="3"/>
        <v>20</v>
      </c>
      <c r="L61" s="111">
        <f t="shared" si="4"/>
        <v>12</v>
      </c>
      <c r="M61" s="111">
        <f t="shared" si="5"/>
        <v>2</v>
      </c>
      <c r="N61" s="111">
        <f t="shared" si="6"/>
        <v>34</v>
      </c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13.5" thickBot="1" x14ac:dyDescent="0.25">
      <c r="A62" s="31"/>
      <c r="B62" s="88" t="s">
        <v>28</v>
      </c>
      <c r="C62" s="114">
        <f>C61+C37</f>
        <v>217</v>
      </c>
      <c r="D62" s="114">
        <f>D61+D37</f>
        <v>141</v>
      </c>
      <c r="E62" s="114">
        <f>E61+E37</f>
        <v>15</v>
      </c>
      <c r="F62" s="114">
        <f t="shared" si="1"/>
        <v>373</v>
      </c>
      <c r="G62" s="114">
        <f>G61+G37</f>
        <v>21</v>
      </c>
      <c r="H62" s="114">
        <f>H61+H37</f>
        <v>28</v>
      </c>
      <c r="I62" s="114">
        <f>I61+I37</f>
        <v>2</v>
      </c>
      <c r="J62" s="114">
        <f t="shared" si="8"/>
        <v>51</v>
      </c>
      <c r="K62" s="114">
        <f t="shared" si="3"/>
        <v>238</v>
      </c>
      <c r="L62" s="114">
        <f t="shared" si="4"/>
        <v>169</v>
      </c>
      <c r="M62" s="114">
        <f t="shared" si="5"/>
        <v>17</v>
      </c>
      <c r="N62" s="114">
        <f t="shared" si="6"/>
        <v>424</v>
      </c>
    </row>
    <row r="63" spans="1:29" ht="13.5" thickTop="1" x14ac:dyDescent="0.2">
      <c r="A63" s="32" t="s">
        <v>30</v>
      </c>
      <c r="B63" s="44" t="s">
        <v>109</v>
      </c>
      <c r="C63" s="27">
        <f>SUMIFS('tab12.7'!$O$6:$O$13,'tab12.7'!$A$6:$A$13,$B63)</f>
        <v>4</v>
      </c>
      <c r="D63" s="34"/>
      <c r="E63" s="34"/>
      <c r="F63" s="152">
        <f t="shared" si="1"/>
        <v>4</v>
      </c>
      <c r="G63" s="34"/>
      <c r="H63" s="34"/>
      <c r="I63" s="34"/>
      <c r="J63" s="153">
        <f t="shared" si="8"/>
        <v>0</v>
      </c>
      <c r="K63" s="149">
        <f t="shared" si="3"/>
        <v>4</v>
      </c>
      <c r="L63" s="149">
        <f t="shared" si="4"/>
        <v>0</v>
      </c>
      <c r="M63" s="149">
        <f t="shared" si="5"/>
        <v>0</v>
      </c>
      <c r="N63" s="154">
        <f t="shared" si="6"/>
        <v>4</v>
      </c>
    </row>
    <row r="64" spans="1:29" x14ac:dyDescent="0.2">
      <c r="A64" s="35"/>
      <c r="B64" s="42" t="s">
        <v>36</v>
      </c>
      <c r="C64" s="27">
        <v>4</v>
      </c>
      <c r="D64" s="36"/>
      <c r="E64" s="36"/>
      <c r="F64" s="152">
        <f t="shared" si="1"/>
        <v>4</v>
      </c>
      <c r="G64" s="36">
        <v>2</v>
      </c>
      <c r="H64" s="36"/>
      <c r="I64" s="36"/>
      <c r="J64" s="153">
        <f t="shared" si="8"/>
        <v>2</v>
      </c>
      <c r="K64" s="149">
        <f t="shared" si="3"/>
        <v>6</v>
      </c>
      <c r="L64" s="149">
        <f t="shared" si="4"/>
        <v>0</v>
      </c>
      <c r="M64" s="149">
        <f t="shared" si="5"/>
        <v>0</v>
      </c>
      <c r="N64" s="154">
        <f t="shared" si="6"/>
        <v>6</v>
      </c>
    </row>
    <row r="65" spans="1:14" x14ac:dyDescent="0.2">
      <c r="A65" s="35"/>
      <c r="B65" s="43" t="s">
        <v>37</v>
      </c>
      <c r="C65" s="27">
        <f>SUMIFS('tab12.7'!$O$6:$O$13,'tab12.7'!$A$6:$A$13,$B65)</f>
        <v>2</v>
      </c>
      <c r="D65" s="36"/>
      <c r="E65" s="36"/>
      <c r="F65" s="152">
        <f t="shared" si="1"/>
        <v>2</v>
      </c>
      <c r="G65" s="36"/>
      <c r="H65" s="36"/>
      <c r="I65" s="36"/>
      <c r="J65" s="153">
        <f t="shared" si="8"/>
        <v>0</v>
      </c>
      <c r="K65" s="149">
        <f t="shared" si="3"/>
        <v>2</v>
      </c>
      <c r="L65" s="149">
        <f t="shared" si="4"/>
        <v>0</v>
      </c>
      <c r="M65" s="149">
        <f t="shared" si="5"/>
        <v>0</v>
      </c>
      <c r="N65" s="154">
        <f t="shared" si="6"/>
        <v>2</v>
      </c>
    </row>
    <row r="66" spans="1:14" x14ac:dyDescent="0.2">
      <c r="A66" s="35"/>
      <c r="B66" s="42" t="s">
        <v>49</v>
      </c>
      <c r="C66" s="27">
        <f>SUMIFS('tab12.7'!$O$6:$O$13,'tab12.7'!$A$6:$A$13,$B66)</f>
        <v>1</v>
      </c>
      <c r="D66" s="36"/>
      <c r="E66" s="36"/>
      <c r="F66" s="152">
        <f t="shared" si="1"/>
        <v>1</v>
      </c>
      <c r="G66" s="36"/>
      <c r="H66" s="36"/>
      <c r="I66" s="36"/>
      <c r="J66" s="153">
        <f t="shared" si="8"/>
        <v>0</v>
      </c>
      <c r="K66" s="149">
        <f t="shared" si="3"/>
        <v>1</v>
      </c>
      <c r="L66" s="149">
        <f t="shared" si="4"/>
        <v>0</v>
      </c>
      <c r="M66" s="149">
        <f t="shared" si="5"/>
        <v>0</v>
      </c>
      <c r="N66" s="154">
        <f t="shared" si="6"/>
        <v>1</v>
      </c>
    </row>
    <row r="67" spans="1:14" x14ac:dyDescent="0.2">
      <c r="A67" s="35"/>
      <c r="B67" s="42" t="s">
        <v>128</v>
      </c>
      <c r="C67" s="27">
        <f>SUMIFS('tab12.7'!$O$6:$O$13,'tab12.7'!$A$6:$A$13,$B67)</f>
        <v>1</v>
      </c>
      <c r="D67" s="36"/>
      <c r="E67" s="36"/>
      <c r="F67" s="152">
        <f t="shared" si="1"/>
        <v>1</v>
      </c>
      <c r="G67" s="36"/>
      <c r="H67" s="36"/>
      <c r="I67" s="36"/>
      <c r="J67" s="153">
        <f t="shared" si="8"/>
        <v>0</v>
      </c>
      <c r="K67" s="149">
        <f t="shared" si="3"/>
        <v>1</v>
      </c>
      <c r="L67" s="149">
        <f t="shared" si="4"/>
        <v>0</v>
      </c>
      <c r="M67" s="149">
        <f t="shared" si="5"/>
        <v>0</v>
      </c>
      <c r="N67" s="154">
        <f t="shared" si="6"/>
        <v>1</v>
      </c>
    </row>
    <row r="68" spans="1:14" x14ac:dyDescent="0.2">
      <c r="A68" s="35"/>
      <c r="B68" s="42" t="s">
        <v>101</v>
      </c>
      <c r="C68" s="27">
        <f>SUMIFS('tab12.7'!$O$6:$O$13,'tab12.7'!$A$6:$A$13,$B68)</f>
        <v>3</v>
      </c>
      <c r="D68" s="36"/>
      <c r="E68" s="36"/>
      <c r="F68" s="152">
        <f t="shared" si="1"/>
        <v>3</v>
      </c>
      <c r="G68" s="36"/>
      <c r="H68" s="36"/>
      <c r="I68" s="36"/>
      <c r="J68" s="153">
        <f t="shared" si="8"/>
        <v>0</v>
      </c>
      <c r="K68" s="149">
        <f t="shared" si="3"/>
        <v>3</v>
      </c>
      <c r="L68" s="149">
        <f t="shared" si="4"/>
        <v>0</v>
      </c>
      <c r="M68" s="149">
        <f t="shared" si="5"/>
        <v>0</v>
      </c>
      <c r="N68" s="154">
        <f t="shared" si="6"/>
        <v>3</v>
      </c>
    </row>
    <row r="69" spans="1:14" x14ac:dyDescent="0.2">
      <c r="A69" s="35"/>
      <c r="B69" s="42" t="s">
        <v>104</v>
      </c>
      <c r="C69" s="27">
        <f>SUMIFS('tab12.7'!$O$6:$O$13,'tab12.7'!$A$6:$A$13,$B69)</f>
        <v>1</v>
      </c>
      <c r="D69" s="36"/>
      <c r="E69" s="36"/>
      <c r="F69" s="152">
        <f t="shared" si="1"/>
        <v>1</v>
      </c>
      <c r="G69" s="36"/>
      <c r="H69" s="36"/>
      <c r="I69" s="36"/>
      <c r="J69" s="153">
        <f t="shared" si="8"/>
        <v>0</v>
      </c>
      <c r="K69" s="149">
        <f t="shared" si="3"/>
        <v>1</v>
      </c>
      <c r="L69" s="149">
        <f t="shared" si="4"/>
        <v>0</v>
      </c>
      <c r="M69" s="149">
        <f t="shared" si="5"/>
        <v>0</v>
      </c>
      <c r="N69" s="154">
        <f t="shared" si="6"/>
        <v>1</v>
      </c>
    </row>
    <row r="70" spans="1:14" x14ac:dyDescent="0.2">
      <c r="A70" s="35"/>
      <c r="B70" s="45" t="s">
        <v>107</v>
      </c>
      <c r="C70" s="130">
        <f>SUMIFS('tab12.7'!$O$6:$O$13,'tab12.7'!$A$6:$A$13,$B70)</f>
        <v>2</v>
      </c>
      <c r="D70" s="41"/>
      <c r="E70" s="41"/>
      <c r="F70" s="152">
        <f t="shared" si="1"/>
        <v>2</v>
      </c>
      <c r="G70" s="41"/>
      <c r="H70" s="41"/>
      <c r="I70" s="41"/>
      <c r="J70" s="153">
        <f t="shared" si="8"/>
        <v>0</v>
      </c>
      <c r="K70" s="149">
        <f t="shared" si="3"/>
        <v>2</v>
      </c>
      <c r="L70" s="149">
        <f t="shared" si="4"/>
        <v>0</v>
      </c>
      <c r="M70" s="149">
        <f t="shared" si="5"/>
        <v>0</v>
      </c>
      <c r="N70" s="154">
        <f t="shared" si="6"/>
        <v>2</v>
      </c>
    </row>
    <row r="71" spans="1:14" ht="13.5" thickBot="1" x14ac:dyDescent="0.25">
      <c r="A71" s="31"/>
      <c r="B71" s="115" t="s">
        <v>28</v>
      </c>
      <c r="C71" s="113">
        <f>SUM(C63:C70)</f>
        <v>18</v>
      </c>
      <c r="D71" s="113">
        <f t="shared" ref="D71:E71" si="21">SUM(D63:D70)</f>
        <v>0</v>
      </c>
      <c r="E71" s="113">
        <f t="shared" si="21"/>
        <v>0</v>
      </c>
      <c r="F71" s="116">
        <f t="shared" si="1"/>
        <v>18</v>
      </c>
      <c r="G71" s="116">
        <f>SUM(G63:G70)</f>
        <v>2</v>
      </c>
      <c r="H71" s="116">
        <f t="shared" ref="H71:I71" si="22">SUM(H63:H70)</f>
        <v>0</v>
      </c>
      <c r="I71" s="116">
        <f t="shared" si="22"/>
        <v>0</v>
      </c>
      <c r="J71" s="116">
        <f t="shared" si="8"/>
        <v>2</v>
      </c>
      <c r="K71" s="116">
        <f t="shared" si="3"/>
        <v>20</v>
      </c>
      <c r="L71" s="116">
        <f t="shared" si="4"/>
        <v>0</v>
      </c>
      <c r="M71" s="116">
        <f t="shared" si="5"/>
        <v>0</v>
      </c>
      <c r="N71" s="116">
        <f t="shared" si="6"/>
        <v>20</v>
      </c>
    </row>
    <row r="72" spans="1:14" ht="14.65" customHeight="1" thickTop="1" thickBot="1" x14ac:dyDescent="0.25">
      <c r="A72" s="37" t="s">
        <v>144</v>
      </c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9"/>
    </row>
  </sheetData>
  <sheetProtection selectLockedCells="1"/>
  <mergeCells count="6">
    <mergeCell ref="A1:N1"/>
    <mergeCell ref="A2:A3"/>
    <mergeCell ref="B2:B3"/>
    <mergeCell ref="C2:F2"/>
    <mergeCell ref="G2:J2"/>
    <mergeCell ref="K2:N2"/>
  </mergeCells>
  <printOptions horizontalCentered="1"/>
  <pageMargins left="0.39370078740157483" right="0.39370078740157483" top="0.59055118110236227" bottom="0.43307086614173229" header="0.19685039370078741" footer="0.19685039370078741"/>
  <pageSetup paperSize="9" scale="95" firstPageNumber="3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N19"/>
  <sheetViews>
    <sheetView topLeftCell="A4" zoomScale="115" zoomScaleNormal="115" workbookViewId="0">
      <selection activeCell="H28" sqref="H28"/>
    </sheetView>
  </sheetViews>
  <sheetFormatPr defaultColWidth="9.140625" defaultRowHeight="16.5" x14ac:dyDescent="0.2"/>
  <cols>
    <col min="1" max="1" width="13.28515625" style="15" customWidth="1"/>
    <col min="2" max="2" width="21.85546875" style="15" customWidth="1"/>
    <col min="3" max="5" width="8.7109375" style="15" customWidth="1"/>
    <col min="6" max="6" width="8.7109375" style="16" customWidth="1"/>
    <col min="7" max="14" width="8.7109375" style="15" customWidth="1"/>
    <col min="15" max="15" width="7.28515625" style="15" customWidth="1"/>
    <col min="16" max="16" width="7.5703125" style="15" customWidth="1"/>
    <col min="17" max="16384" width="9.140625" style="15"/>
  </cols>
  <sheetData>
    <row r="1" spans="1:14" ht="22.15" customHeight="1" x14ac:dyDescent="0.2">
      <c r="A1" s="159" t="s">
        <v>158</v>
      </c>
      <c r="B1" s="160"/>
      <c r="C1" s="160"/>
      <c r="D1" s="160"/>
      <c r="E1" s="160"/>
      <c r="F1" s="161"/>
    </row>
    <row r="2" spans="1:14" s="25" customFormat="1" ht="17.850000000000001" customHeight="1" x14ac:dyDescent="0.2">
      <c r="A2" s="236" t="s">
        <v>100</v>
      </c>
      <c r="B2" s="183" t="s">
        <v>1</v>
      </c>
      <c r="C2" s="237" t="s">
        <v>145</v>
      </c>
      <c r="D2" s="237"/>
      <c r="E2" s="237"/>
      <c r="F2" s="237"/>
      <c r="G2" s="237" t="s">
        <v>146</v>
      </c>
      <c r="H2" s="237"/>
      <c r="I2" s="237"/>
      <c r="J2" s="237"/>
      <c r="K2" s="237" t="s">
        <v>147</v>
      </c>
      <c r="L2" s="237"/>
      <c r="M2" s="237"/>
      <c r="N2" s="237"/>
    </row>
    <row r="3" spans="1:14" s="25" customFormat="1" ht="36.75" customHeight="1" x14ac:dyDescent="0.2">
      <c r="A3" s="236"/>
      <c r="B3" s="183"/>
      <c r="C3" s="123" t="s">
        <v>2</v>
      </c>
      <c r="D3" s="123" t="s">
        <v>3</v>
      </c>
      <c r="E3" s="123" t="s">
        <v>4</v>
      </c>
      <c r="F3" s="123" t="s">
        <v>5</v>
      </c>
      <c r="G3" s="123" t="s">
        <v>2</v>
      </c>
      <c r="H3" s="123" t="s">
        <v>3</v>
      </c>
      <c r="I3" s="123" t="s">
        <v>4</v>
      </c>
      <c r="J3" s="123" t="s">
        <v>5</v>
      </c>
      <c r="K3" s="123" t="s">
        <v>2</v>
      </c>
      <c r="L3" s="123" t="s">
        <v>3</v>
      </c>
      <c r="M3" s="123" t="s">
        <v>4</v>
      </c>
      <c r="N3" s="123" t="s">
        <v>5</v>
      </c>
    </row>
    <row r="4" spans="1:14" s="25" customFormat="1" ht="15.75" customHeight="1" x14ac:dyDescent="0.2">
      <c r="A4" s="111" t="s">
        <v>56</v>
      </c>
      <c r="B4" s="108" t="s">
        <v>57</v>
      </c>
      <c r="C4" s="109" t="s">
        <v>58</v>
      </c>
      <c r="D4" s="109" t="s">
        <v>59</v>
      </c>
      <c r="E4" s="109" t="s">
        <v>60</v>
      </c>
      <c r="F4" s="109" t="s">
        <v>61</v>
      </c>
      <c r="G4" s="238" t="s">
        <v>62</v>
      </c>
      <c r="H4" s="238" t="s">
        <v>63</v>
      </c>
      <c r="I4" s="238" t="s">
        <v>64</v>
      </c>
      <c r="J4" s="238" t="s">
        <v>65</v>
      </c>
      <c r="K4" s="238" t="s">
        <v>66</v>
      </c>
      <c r="L4" s="238" t="s">
        <v>67</v>
      </c>
      <c r="M4" s="238" t="s">
        <v>68</v>
      </c>
      <c r="N4" s="238" t="s">
        <v>69</v>
      </c>
    </row>
    <row r="5" spans="1:14" s="25" customFormat="1" ht="14.45" customHeight="1" x14ac:dyDescent="0.2">
      <c r="A5" s="239" t="s">
        <v>6</v>
      </c>
      <c r="B5" s="240" t="s">
        <v>9</v>
      </c>
      <c r="C5" s="241">
        <v>1</v>
      </c>
      <c r="D5" s="241">
        <v>0</v>
      </c>
      <c r="E5" s="241">
        <v>0</v>
      </c>
      <c r="F5" s="242">
        <f t="shared" ref="F5:F15" si="0">SUM(C5:E5)</f>
        <v>1</v>
      </c>
      <c r="G5" s="242">
        <v>0</v>
      </c>
      <c r="H5" s="242">
        <v>0</v>
      </c>
      <c r="I5" s="242">
        <v>0</v>
      </c>
      <c r="J5" s="242">
        <f t="shared" ref="J5:J18" si="1">SUM(G5:I5)</f>
        <v>0</v>
      </c>
      <c r="K5" s="242">
        <f>G5+C5</f>
        <v>1</v>
      </c>
      <c r="L5" s="242">
        <f t="shared" ref="L5:M14" si="2">H5+D5</f>
        <v>0</v>
      </c>
      <c r="M5" s="242">
        <f t="shared" si="2"/>
        <v>0</v>
      </c>
      <c r="N5" s="242">
        <f t="shared" ref="N5:N18" si="3">SUM(K5:M5)</f>
        <v>1</v>
      </c>
    </row>
    <row r="6" spans="1:14" s="25" customFormat="1" ht="14.45" customHeight="1" x14ac:dyDescent="0.2">
      <c r="A6" s="243"/>
      <c r="B6" s="240" t="s">
        <v>11</v>
      </c>
      <c r="C6" s="241">
        <v>22</v>
      </c>
      <c r="D6" s="241">
        <v>19</v>
      </c>
      <c r="E6" s="241">
        <v>2</v>
      </c>
      <c r="F6" s="242">
        <f t="shared" si="0"/>
        <v>43</v>
      </c>
      <c r="G6" s="242">
        <v>1</v>
      </c>
      <c r="H6" s="242">
        <v>2</v>
      </c>
      <c r="I6" s="242">
        <v>1</v>
      </c>
      <c r="J6" s="242">
        <f t="shared" si="1"/>
        <v>4</v>
      </c>
      <c r="K6" s="242">
        <f t="shared" ref="K6:K14" si="4">G6+C6</f>
        <v>23</v>
      </c>
      <c r="L6" s="242">
        <f t="shared" si="2"/>
        <v>21</v>
      </c>
      <c r="M6" s="242">
        <f t="shared" si="2"/>
        <v>3</v>
      </c>
      <c r="N6" s="242">
        <f t="shared" si="3"/>
        <v>47</v>
      </c>
    </row>
    <row r="7" spans="1:14" s="25" customFormat="1" ht="14.45" customHeight="1" x14ac:dyDescent="0.2">
      <c r="A7" s="243"/>
      <c r="B7" s="240" t="s">
        <v>13</v>
      </c>
      <c r="C7" s="241">
        <v>0</v>
      </c>
      <c r="D7" s="241">
        <v>2</v>
      </c>
      <c r="E7" s="241">
        <v>0</v>
      </c>
      <c r="F7" s="242">
        <f t="shared" si="0"/>
        <v>2</v>
      </c>
      <c r="G7" s="242">
        <v>0</v>
      </c>
      <c r="H7" s="242">
        <v>0</v>
      </c>
      <c r="I7" s="242">
        <v>0</v>
      </c>
      <c r="J7" s="242">
        <f t="shared" si="1"/>
        <v>0</v>
      </c>
      <c r="K7" s="242">
        <f t="shared" si="4"/>
        <v>0</v>
      </c>
      <c r="L7" s="242">
        <f t="shared" si="2"/>
        <v>2</v>
      </c>
      <c r="M7" s="242">
        <f t="shared" si="2"/>
        <v>0</v>
      </c>
      <c r="N7" s="242">
        <f t="shared" si="3"/>
        <v>2</v>
      </c>
    </row>
    <row r="8" spans="1:14" s="25" customFormat="1" ht="14.45" customHeight="1" x14ac:dyDescent="0.2">
      <c r="A8" s="243"/>
      <c r="B8" s="240" t="s">
        <v>15</v>
      </c>
      <c r="C8" s="241">
        <v>76</v>
      </c>
      <c r="D8" s="241">
        <v>15</v>
      </c>
      <c r="E8" s="241">
        <v>5</v>
      </c>
      <c r="F8" s="242">
        <f t="shared" si="0"/>
        <v>96</v>
      </c>
      <c r="G8" s="242">
        <v>12</v>
      </c>
      <c r="H8" s="242">
        <v>12</v>
      </c>
      <c r="I8" s="242">
        <v>0</v>
      </c>
      <c r="J8" s="242">
        <f t="shared" si="1"/>
        <v>24</v>
      </c>
      <c r="K8" s="242">
        <f t="shared" si="4"/>
        <v>88</v>
      </c>
      <c r="L8" s="242">
        <f t="shared" si="2"/>
        <v>27</v>
      </c>
      <c r="M8" s="242">
        <f t="shared" si="2"/>
        <v>5</v>
      </c>
      <c r="N8" s="242">
        <f t="shared" si="3"/>
        <v>120</v>
      </c>
    </row>
    <row r="9" spans="1:14" s="25" customFormat="1" ht="14.45" customHeight="1" x14ac:dyDescent="0.2">
      <c r="A9" s="243"/>
      <c r="B9" s="240" t="s">
        <v>17</v>
      </c>
      <c r="C9" s="241">
        <v>18</v>
      </c>
      <c r="D9" s="241">
        <v>30</v>
      </c>
      <c r="E9" s="241">
        <v>0</v>
      </c>
      <c r="F9" s="242">
        <f t="shared" si="0"/>
        <v>48</v>
      </c>
      <c r="G9" s="242">
        <v>1</v>
      </c>
      <c r="H9" s="244">
        <v>8</v>
      </c>
      <c r="I9" s="242">
        <v>1</v>
      </c>
      <c r="J9" s="242">
        <f t="shared" si="1"/>
        <v>10</v>
      </c>
      <c r="K9" s="242">
        <f t="shared" si="4"/>
        <v>19</v>
      </c>
      <c r="L9" s="242">
        <f t="shared" si="2"/>
        <v>38</v>
      </c>
      <c r="M9" s="242">
        <f t="shared" si="2"/>
        <v>1</v>
      </c>
      <c r="N9" s="242">
        <f t="shared" si="3"/>
        <v>58</v>
      </c>
    </row>
    <row r="10" spans="1:14" s="25" customFormat="1" ht="14.45" customHeight="1" x14ac:dyDescent="0.2">
      <c r="A10" s="243"/>
      <c r="B10" s="240" t="s">
        <v>19</v>
      </c>
      <c r="C10" s="241">
        <v>34</v>
      </c>
      <c r="D10" s="241">
        <v>10</v>
      </c>
      <c r="E10" s="241">
        <v>0</v>
      </c>
      <c r="F10" s="242">
        <f t="shared" si="0"/>
        <v>44</v>
      </c>
      <c r="G10" s="242">
        <v>2</v>
      </c>
      <c r="H10" s="242">
        <v>4</v>
      </c>
      <c r="I10" s="242">
        <v>0</v>
      </c>
      <c r="J10" s="242">
        <f t="shared" si="1"/>
        <v>6</v>
      </c>
      <c r="K10" s="242">
        <f t="shared" si="4"/>
        <v>36</v>
      </c>
      <c r="L10" s="242">
        <f t="shared" si="2"/>
        <v>14</v>
      </c>
      <c r="M10" s="242">
        <f t="shared" si="2"/>
        <v>0</v>
      </c>
      <c r="N10" s="242">
        <f t="shared" si="3"/>
        <v>50</v>
      </c>
    </row>
    <row r="11" spans="1:14" s="25" customFormat="1" ht="14.45" customHeight="1" x14ac:dyDescent="0.2">
      <c r="A11" s="243"/>
      <c r="B11" s="240" t="s">
        <v>110</v>
      </c>
      <c r="C11" s="241">
        <v>21</v>
      </c>
      <c r="D11" s="241">
        <v>3</v>
      </c>
      <c r="E11" s="241">
        <v>0</v>
      </c>
      <c r="F11" s="242">
        <f t="shared" si="0"/>
        <v>24</v>
      </c>
      <c r="G11" s="242">
        <v>4</v>
      </c>
      <c r="H11" s="242">
        <v>0</v>
      </c>
      <c r="I11" s="242">
        <v>0</v>
      </c>
      <c r="J11" s="242">
        <f t="shared" si="1"/>
        <v>4</v>
      </c>
      <c r="K11" s="242">
        <f t="shared" si="4"/>
        <v>25</v>
      </c>
      <c r="L11" s="242">
        <f t="shared" si="2"/>
        <v>3</v>
      </c>
      <c r="M11" s="242">
        <f t="shared" si="2"/>
        <v>0</v>
      </c>
      <c r="N11" s="242">
        <f t="shared" si="3"/>
        <v>28</v>
      </c>
    </row>
    <row r="12" spans="1:14" s="25" customFormat="1" ht="14.45" customHeight="1" x14ac:dyDescent="0.2">
      <c r="A12" s="243"/>
      <c r="B12" s="240" t="s">
        <v>111</v>
      </c>
      <c r="C12" s="241">
        <v>17</v>
      </c>
      <c r="D12" s="241">
        <v>22</v>
      </c>
      <c r="E12" s="241">
        <v>0</v>
      </c>
      <c r="F12" s="242">
        <f t="shared" si="0"/>
        <v>39</v>
      </c>
      <c r="G12" s="242">
        <v>0</v>
      </c>
      <c r="H12" s="242">
        <v>0</v>
      </c>
      <c r="I12" s="242">
        <v>0</v>
      </c>
      <c r="J12" s="242">
        <f t="shared" si="1"/>
        <v>0</v>
      </c>
      <c r="K12" s="242">
        <f t="shared" si="4"/>
        <v>17</v>
      </c>
      <c r="L12" s="242">
        <f t="shared" si="2"/>
        <v>22</v>
      </c>
      <c r="M12" s="242">
        <f t="shared" si="2"/>
        <v>0</v>
      </c>
      <c r="N12" s="242">
        <f t="shared" si="3"/>
        <v>39</v>
      </c>
    </row>
    <row r="13" spans="1:14" s="25" customFormat="1" ht="14.45" customHeight="1" x14ac:dyDescent="0.2">
      <c r="A13" s="243"/>
      <c r="B13" s="240" t="s">
        <v>24</v>
      </c>
      <c r="C13" s="241">
        <v>5</v>
      </c>
      <c r="D13" s="241">
        <v>0</v>
      </c>
      <c r="E13" s="241">
        <v>0</v>
      </c>
      <c r="F13" s="242">
        <f t="shared" si="0"/>
        <v>5</v>
      </c>
      <c r="G13" s="242">
        <v>0</v>
      </c>
      <c r="H13" s="242">
        <v>0</v>
      </c>
      <c r="I13" s="242">
        <v>0</v>
      </c>
      <c r="J13" s="242">
        <f t="shared" si="1"/>
        <v>0</v>
      </c>
      <c r="K13" s="242">
        <f t="shared" si="4"/>
        <v>5</v>
      </c>
      <c r="L13" s="242">
        <f t="shared" si="2"/>
        <v>0</v>
      </c>
      <c r="M13" s="242">
        <f t="shared" si="2"/>
        <v>0</v>
      </c>
      <c r="N13" s="242">
        <f t="shared" si="3"/>
        <v>5</v>
      </c>
    </row>
    <row r="14" spans="1:14" s="25" customFormat="1" ht="14.45" customHeight="1" x14ac:dyDescent="0.2">
      <c r="A14" s="243"/>
      <c r="B14" s="240" t="s">
        <v>26</v>
      </c>
      <c r="C14" s="245">
        <v>23</v>
      </c>
      <c r="D14" s="245">
        <v>40</v>
      </c>
      <c r="E14" s="241">
        <v>8</v>
      </c>
      <c r="F14" s="242">
        <f t="shared" si="0"/>
        <v>71</v>
      </c>
      <c r="G14" s="242">
        <v>1</v>
      </c>
      <c r="H14" s="242">
        <v>2</v>
      </c>
      <c r="I14" s="242">
        <v>0</v>
      </c>
      <c r="J14" s="242">
        <f t="shared" si="1"/>
        <v>3</v>
      </c>
      <c r="K14" s="242">
        <f t="shared" si="4"/>
        <v>24</v>
      </c>
      <c r="L14" s="242">
        <f t="shared" si="2"/>
        <v>42</v>
      </c>
      <c r="M14" s="242">
        <f t="shared" si="2"/>
        <v>8</v>
      </c>
      <c r="N14" s="242">
        <f t="shared" si="3"/>
        <v>74</v>
      </c>
    </row>
    <row r="15" spans="1:14" s="30" customFormat="1" ht="14.45" customHeight="1" x14ac:dyDescent="0.2">
      <c r="A15" s="239"/>
      <c r="B15" s="108" t="s">
        <v>28</v>
      </c>
      <c r="C15" s="111">
        <f>SUM(C5:C14)</f>
        <v>217</v>
      </c>
      <c r="D15" s="111">
        <f>SUM(D5:D14)</f>
        <v>141</v>
      </c>
      <c r="E15" s="111">
        <f>SUM(E5:E14)</f>
        <v>15</v>
      </c>
      <c r="F15" s="111">
        <f t="shared" si="0"/>
        <v>373</v>
      </c>
      <c r="G15" s="111">
        <f>SUM(G5:G14)</f>
        <v>21</v>
      </c>
      <c r="H15" s="111">
        <f t="shared" ref="H15:J15" si="5">SUM(H5:H14)</f>
        <v>28</v>
      </c>
      <c r="I15" s="111">
        <f t="shared" si="5"/>
        <v>2</v>
      </c>
      <c r="J15" s="111">
        <f t="shared" si="5"/>
        <v>51</v>
      </c>
      <c r="K15" s="111">
        <f>SUM(K5:K14)</f>
        <v>238</v>
      </c>
      <c r="L15" s="111">
        <f t="shared" ref="L15:N15" si="6">SUM(L5:L14)</f>
        <v>169</v>
      </c>
      <c r="M15" s="111">
        <f t="shared" si="6"/>
        <v>17</v>
      </c>
      <c r="N15" s="111">
        <f t="shared" si="6"/>
        <v>424</v>
      </c>
    </row>
    <row r="16" spans="1:14" s="25" customFormat="1" ht="14.45" customHeight="1" x14ac:dyDescent="0.2">
      <c r="A16" s="239" t="s">
        <v>30</v>
      </c>
      <c r="B16" s="240" t="s">
        <v>32</v>
      </c>
      <c r="C16" s="243">
        <f>'tab12.7'!F14</f>
        <v>8</v>
      </c>
      <c r="D16" s="243"/>
      <c r="E16" s="243"/>
      <c r="F16" s="246">
        <f>SUM(C16:E16)</f>
        <v>8</v>
      </c>
      <c r="G16" s="246">
        <v>2</v>
      </c>
      <c r="H16" s="246"/>
      <c r="I16" s="246"/>
      <c r="J16" s="246">
        <f t="shared" si="1"/>
        <v>2</v>
      </c>
      <c r="K16" s="246">
        <f>C16+G16</f>
        <v>10</v>
      </c>
      <c r="L16" s="246">
        <f t="shared" ref="L16:M18" si="7">D16+H16</f>
        <v>0</v>
      </c>
      <c r="M16" s="246">
        <f t="shared" si="7"/>
        <v>0</v>
      </c>
      <c r="N16" s="246">
        <f t="shared" si="3"/>
        <v>10</v>
      </c>
    </row>
    <row r="17" spans="1:14" s="25" customFormat="1" ht="14.45" customHeight="1" x14ac:dyDescent="0.2">
      <c r="A17" s="243"/>
      <c r="B17" s="240" t="s">
        <v>34</v>
      </c>
      <c r="C17" s="243">
        <f>'tab12.7'!L14</f>
        <v>7</v>
      </c>
      <c r="D17" s="243"/>
      <c r="E17" s="243"/>
      <c r="F17" s="246">
        <f t="shared" ref="F17:F18" si="8">SUM(C17:E17)</f>
        <v>7</v>
      </c>
      <c r="G17" s="246"/>
      <c r="H17" s="246"/>
      <c r="I17" s="246"/>
      <c r="J17" s="246">
        <f t="shared" si="1"/>
        <v>0</v>
      </c>
      <c r="K17" s="246">
        <f t="shared" ref="K17:K18" si="9">C17+G17</f>
        <v>7</v>
      </c>
      <c r="L17" s="246">
        <f t="shared" si="7"/>
        <v>0</v>
      </c>
      <c r="M17" s="246">
        <f t="shared" si="7"/>
        <v>0</v>
      </c>
      <c r="N17" s="246">
        <f t="shared" si="3"/>
        <v>7</v>
      </c>
    </row>
    <row r="18" spans="1:14" s="25" customFormat="1" ht="14.45" customHeight="1" x14ac:dyDescent="0.2">
      <c r="A18" s="243"/>
      <c r="B18" s="240" t="s">
        <v>33</v>
      </c>
      <c r="C18" s="243">
        <f>'tab12.7'!I14</f>
        <v>3</v>
      </c>
      <c r="D18" s="243"/>
      <c r="E18" s="243"/>
      <c r="F18" s="246">
        <f t="shared" si="8"/>
        <v>3</v>
      </c>
      <c r="G18" s="246"/>
      <c r="H18" s="246"/>
      <c r="I18" s="246"/>
      <c r="J18" s="246">
        <f t="shared" si="1"/>
        <v>0</v>
      </c>
      <c r="K18" s="246">
        <f t="shared" si="9"/>
        <v>3</v>
      </c>
      <c r="L18" s="246">
        <f t="shared" si="7"/>
        <v>0</v>
      </c>
      <c r="M18" s="246">
        <f t="shared" si="7"/>
        <v>0</v>
      </c>
      <c r="N18" s="246">
        <f t="shared" si="3"/>
        <v>3</v>
      </c>
    </row>
    <row r="19" spans="1:14" s="30" customFormat="1" ht="14.45" customHeight="1" x14ac:dyDescent="0.2">
      <c r="A19" s="239"/>
      <c r="B19" s="108" t="s">
        <v>28</v>
      </c>
      <c r="C19" s="111">
        <f>SUM(C16:C18)</f>
        <v>18</v>
      </c>
      <c r="D19" s="111">
        <f t="shared" ref="D19:J19" si="10">SUM(D16:D18)</f>
        <v>0</v>
      </c>
      <c r="E19" s="111">
        <f t="shared" si="10"/>
        <v>0</v>
      </c>
      <c r="F19" s="111">
        <f t="shared" si="10"/>
        <v>18</v>
      </c>
      <c r="G19" s="111">
        <f t="shared" si="10"/>
        <v>2</v>
      </c>
      <c r="H19" s="111">
        <f t="shared" si="10"/>
        <v>0</v>
      </c>
      <c r="I19" s="111">
        <f t="shared" si="10"/>
        <v>0</v>
      </c>
      <c r="J19" s="111">
        <f t="shared" si="10"/>
        <v>2</v>
      </c>
      <c r="K19" s="247">
        <f>SUM(K16:K18)</f>
        <v>20</v>
      </c>
      <c r="L19" s="247">
        <f t="shared" ref="L19:N19" si="11">SUM(L16:L18)</f>
        <v>0</v>
      </c>
      <c r="M19" s="247">
        <f t="shared" si="11"/>
        <v>0</v>
      </c>
      <c r="N19" s="247">
        <f t="shared" si="11"/>
        <v>20</v>
      </c>
    </row>
  </sheetData>
  <sheetProtection selectLockedCells="1"/>
  <mergeCells count="5">
    <mergeCell ref="G2:J2"/>
    <mergeCell ref="K2:N2"/>
    <mergeCell ref="A2:A3"/>
    <mergeCell ref="B2:B3"/>
    <mergeCell ref="C2:F2"/>
  </mergeCells>
  <printOptions horizontalCentered="1"/>
  <pageMargins left="0.39370078740157483" right="0.39370078740157483" top="0.59055118110236227" bottom="0.59055118110236227" header="0.19685039370078741" footer="0.19685039370078741"/>
  <pageSetup paperSize="9" firstPageNumber="4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F36"/>
  <sheetViews>
    <sheetView topLeftCell="A25" zoomScaleNormal="100" workbookViewId="0">
      <selection activeCell="I17" sqref="I17"/>
    </sheetView>
  </sheetViews>
  <sheetFormatPr defaultColWidth="9.140625" defaultRowHeight="16.5" x14ac:dyDescent="0.3"/>
  <cols>
    <col min="1" max="1" width="12.28515625" style="3" customWidth="1"/>
    <col min="2" max="2" width="19.28515625" style="3" customWidth="1"/>
    <col min="3" max="5" width="13.28515625" style="3" customWidth="1"/>
    <col min="6" max="6" width="15.42578125" style="2" customWidth="1"/>
    <col min="7" max="7" width="5.28515625" style="3" customWidth="1"/>
    <col min="8" max="16384" width="9.140625" style="3"/>
  </cols>
  <sheetData>
    <row r="1" spans="1:6" ht="27" customHeight="1" x14ac:dyDescent="0.3">
      <c r="A1" s="184" t="s">
        <v>163</v>
      </c>
      <c r="B1" s="185"/>
      <c r="C1" s="185"/>
      <c r="D1" s="185"/>
      <c r="E1" s="185"/>
      <c r="F1" s="186"/>
    </row>
    <row r="2" spans="1:6" s="10" customFormat="1" ht="21.4" customHeight="1" x14ac:dyDescent="0.2">
      <c r="A2" s="199" t="s">
        <v>47</v>
      </c>
      <c r="B2" s="203" t="s">
        <v>48</v>
      </c>
      <c r="C2" s="197" t="s">
        <v>103</v>
      </c>
      <c r="D2" s="197"/>
      <c r="E2" s="197"/>
      <c r="F2" s="198"/>
    </row>
    <row r="3" spans="1:6" s="11" customFormat="1" ht="21.4" customHeight="1" x14ac:dyDescent="0.2">
      <c r="A3" s="200"/>
      <c r="B3" s="204"/>
      <c r="C3" s="119" t="s">
        <v>2</v>
      </c>
      <c r="D3" s="120" t="s">
        <v>3</v>
      </c>
      <c r="E3" s="120" t="s">
        <v>4</v>
      </c>
      <c r="F3" s="121" t="s">
        <v>5</v>
      </c>
    </row>
    <row r="4" spans="1:6" s="11" customFormat="1" ht="16.899999999999999" customHeight="1" x14ac:dyDescent="0.2">
      <c r="A4" s="77" t="s">
        <v>56</v>
      </c>
      <c r="B4" s="79" t="s">
        <v>57</v>
      </c>
      <c r="C4" s="79" t="s">
        <v>58</v>
      </c>
      <c r="D4" s="79" t="s">
        <v>59</v>
      </c>
      <c r="E4" s="79" t="s">
        <v>60</v>
      </c>
      <c r="F4" s="80" t="s">
        <v>61</v>
      </c>
    </row>
    <row r="5" spans="1:6" s="10" customFormat="1" ht="21.4" customHeight="1" x14ac:dyDescent="0.2">
      <c r="A5" s="194" t="s">
        <v>6</v>
      </c>
      <c r="B5" s="117" t="s">
        <v>45</v>
      </c>
      <c r="C5" s="47">
        <f>SUMIFS('tab12.1 '!$K$5:$K$60,'tab12.1 '!$P$5:$P$60,"pub")</f>
        <v>0</v>
      </c>
      <c r="D5" s="47">
        <f>SUMIFS('tab12.1 '!$L$5:$L$60,'tab12.1 '!$P$5:$P$60,"pub")</f>
        <v>0</v>
      </c>
      <c r="E5" s="47">
        <f>SUMIFS('tab12.1 '!$M$5:$M$60,'tab12.1 '!$P$5:$P$60,"pub")</f>
        <v>0</v>
      </c>
      <c r="F5" s="49">
        <f>SUM(C5:E5)</f>
        <v>0</v>
      </c>
    </row>
    <row r="6" spans="1:6" s="10" customFormat="1" ht="21.4" customHeight="1" x14ac:dyDescent="0.2">
      <c r="A6" s="195"/>
      <c r="B6" s="118" t="s">
        <v>46</v>
      </c>
      <c r="C6" s="47">
        <f>SUMIFS('tab12.1 '!$K$5:$K$60,'tab12.1 '!$P$5:$P$60,"pvt")</f>
        <v>0</v>
      </c>
      <c r="D6" s="47">
        <f>SUMIFS('tab12.1 '!$L$5:$L$60,'tab12.1 '!$P$5:$P$60,"pvt")</f>
        <v>0</v>
      </c>
      <c r="E6" s="47">
        <f>SUMIFS('tab12.1 '!$M$5:$M$60,'tab12.1 '!$P$5:$P$60,"pvt")</f>
        <v>0</v>
      </c>
      <c r="F6" s="24">
        <f>SUM(C6:E6)</f>
        <v>0</v>
      </c>
    </row>
    <row r="7" spans="1:6" s="10" customFormat="1" ht="21.4" customHeight="1" x14ac:dyDescent="0.2">
      <c r="A7" s="190" t="s">
        <v>5</v>
      </c>
      <c r="B7" s="191"/>
      <c r="C7" s="98">
        <f>SUM(C5:C6)</f>
        <v>0</v>
      </c>
      <c r="D7" s="99">
        <f>SUM(D5:D6)</f>
        <v>0</v>
      </c>
      <c r="E7" s="99">
        <f>SUM(E5:E6)</f>
        <v>0</v>
      </c>
      <c r="F7" s="100">
        <f>SUM(F5:F6)</f>
        <v>0</v>
      </c>
    </row>
    <row r="8" spans="1:6" s="10" customFormat="1" ht="21.4" customHeight="1" x14ac:dyDescent="0.2">
      <c r="A8" s="194" t="s">
        <v>30</v>
      </c>
      <c r="B8" s="52" t="s">
        <v>45</v>
      </c>
      <c r="C8" s="53">
        <f>SUMIFS('tab12.1 '!$N$63:$N$70,'tab12.1 '!$P$63:$P$70,"pub")</f>
        <v>0</v>
      </c>
      <c r="D8" s="20"/>
      <c r="E8" s="20"/>
      <c r="F8" s="22">
        <f>C8+D8+E8</f>
        <v>0</v>
      </c>
    </row>
    <row r="9" spans="1:6" s="10" customFormat="1" ht="21.4" customHeight="1" x14ac:dyDescent="0.2">
      <c r="A9" s="195"/>
      <c r="B9" s="52" t="s">
        <v>46</v>
      </c>
      <c r="C9" s="53">
        <f>SUMIFS('tab12.1 '!$N$63:$N$70,'tab12.1 '!$P$63:$P$70,"pvt")</f>
        <v>0</v>
      </c>
      <c r="D9" s="23"/>
      <c r="E9" s="23"/>
      <c r="F9" s="22">
        <f>C9+D9+E9</f>
        <v>0</v>
      </c>
    </row>
    <row r="10" spans="1:6" s="10" customFormat="1" ht="21.4" customHeight="1" thickBot="1" x14ac:dyDescent="0.25">
      <c r="A10" s="207" t="s">
        <v>5</v>
      </c>
      <c r="B10" s="208"/>
      <c r="C10" s="88">
        <f>SUM(C8:C9)</f>
        <v>0</v>
      </c>
      <c r="D10" s="103"/>
      <c r="E10" s="103"/>
      <c r="F10" s="104">
        <f>C10+D10+E10</f>
        <v>0</v>
      </c>
    </row>
    <row r="11" spans="1:6" s="10" customFormat="1" ht="15" customHeight="1" thickTop="1" x14ac:dyDescent="0.2">
      <c r="A11" s="54"/>
      <c r="F11" s="55"/>
    </row>
    <row r="12" spans="1:6" s="10" customFormat="1" ht="32.25" customHeight="1" x14ac:dyDescent="0.2">
      <c r="A12" s="187" t="s">
        <v>164</v>
      </c>
      <c r="B12" s="188"/>
      <c r="C12" s="188"/>
      <c r="D12" s="188"/>
      <c r="E12" s="188"/>
      <c r="F12" s="189"/>
    </row>
    <row r="13" spans="1:6" s="10" customFormat="1" ht="21.4" customHeight="1" x14ac:dyDescent="0.2">
      <c r="A13" s="201" t="s">
        <v>47</v>
      </c>
      <c r="B13" s="205" t="s">
        <v>48</v>
      </c>
      <c r="C13" s="197" t="s">
        <v>103</v>
      </c>
      <c r="D13" s="197"/>
      <c r="E13" s="197"/>
      <c r="F13" s="198"/>
    </row>
    <row r="14" spans="1:6" s="10" customFormat="1" ht="21.4" customHeight="1" x14ac:dyDescent="0.2">
      <c r="A14" s="202"/>
      <c r="B14" s="206"/>
      <c r="C14" s="119" t="s">
        <v>2</v>
      </c>
      <c r="D14" s="120" t="s">
        <v>3</v>
      </c>
      <c r="E14" s="120" t="s">
        <v>4</v>
      </c>
      <c r="F14" s="121" t="s">
        <v>5</v>
      </c>
    </row>
    <row r="15" spans="1:6" s="10" customFormat="1" ht="15.6" customHeight="1" x14ac:dyDescent="0.2">
      <c r="A15" s="105" t="s">
        <v>56</v>
      </c>
      <c r="B15" s="79" t="s">
        <v>57</v>
      </c>
      <c r="C15" s="78" t="s">
        <v>58</v>
      </c>
      <c r="D15" s="79" t="s">
        <v>59</v>
      </c>
      <c r="E15" s="79" t="s">
        <v>60</v>
      </c>
      <c r="F15" s="106" t="s">
        <v>61</v>
      </c>
    </row>
    <row r="16" spans="1:6" s="10" customFormat="1" ht="21.4" customHeight="1" x14ac:dyDescent="0.2">
      <c r="A16" s="194" t="s">
        <v>6</v>
      </c>
      <c r="B16" s="46" t="s">
        <v>43</v>
      </c>
      <c r="C16" s="47">
        <f>SUMIFS('tab12.1 '!$K$5:$K$60,'tab12.1 '!$Q$5:$Q$60,"cap")</f>
        <v>0</v>
      </c>
      <c r="D16" s="47">
        <f>SUMIFS('tab12.1 '!$L$5:$L$60,'tab12.1 '!$Q$5:$Q$60,"cap")</f>
        <v>0</v>
      </c>
      <c r="E16" s="47">
        <f>SUMIFS('tab12.1 '!$M$5:$M$60,'tab12.1 '!$Q$5:$Q$60,"cap")</f>
        <v>0</v>
      </c>
      <c r="F16" s="49">
        <f>SUM(C16:E16)</f>
        <v>0</v>
      </c>
    </row>
    <row r="17" spans="1:6" s="10" customFormat="1" ht="21.4" customHeight="1" x14ac:dyDescent="0.2">
      <c r="A17" s="195"/>
      <c r="B17" s="50" t="s">
        <v>44</v>
      </c>
      <c r="C17" s="47">
        <f>SUMIFS('tab12.1 '!$K$5:$K$60,'tab12.1 '!$Q$5:$Q$60,"ncap")</f>
        <v>0</v>
      </c>
      <c r="D17" s="47">
        <f>SUMIFS('tab12.1 '!$L$5:$L$60,'tab12.1 '!$Q$5:$Q$60,"ncap")</f>
        <v>0</v>
      </c>
      <c r="E17" s="47">
        <f>SUMIFS('tab12.1 '!$M$5:$M$60,'tab12.1 '!$Q$5:$Q$60,"ncap")</f>
        <v>0</v>
      </c>
      <c r="F17" s="24">
        <f>SUM(C17:E17)</f>
        <v>0</v>
      </c>
    </row>
    <row r="18" spans="1:6" s="10" customFormat="1" ht="21.4" customHeight="1" x14ac:dyDescent="0.2">
      <c r="A18" s="209" t="s">
        <v>5</v>
      </c>
      <c r="B18" s="210"/>
      <c r="C18" s="99">
        <f>SUM(C16:C17)</f>
        <v>0</v>
      </c>
      <c r="D18" s="99">
        <f>SUM(D16:D17)</f>
        <v>0</v>
      </c>
      <c r="E18" s="99">
        <f>SUM(E16:E17)</f>
        <v>0</v>
      </c>
      <c r="F18" s="100">
        <f>SUM(F16:F17)</f>
        <v>0</v>
      </c>
    </row>
    <row r="19" spans="1:6" s="10" customFormat="1" ht="21.4" customHeight="1" x14ac:dyDescent="0.2">
      <c r="A19" s="194" t="s">
        <v>30</v>
      </c>
      <c r="B19" s="46" t="s">
        <v>43</v>
      </c>
      <c r="C19" s="53">
        <f>SUMIFS('tab12.1 '!$N$63:$N$70,'tab12.1 '!$Q$63:$Q$70,"cap")</f>
        <v>0</v>
      </c>
      <c r="D19" s="48"/>
      <c r="E19" s="48"/>
      <c r="F19" s="49">
        <f>C19+D19+E19</f>
        <v>0</v>
      </c>
    </row>
    <row r="20" spans="1:6" s="10" customFormat="1" ht="21.4" customHeight="1" x14ac:dyDescent="0.2">
      <c r="A20" s="195"/>
      <c r="B20" s="50" t="s">
        <v>44</v>
      </c>
      <c r="C20" s="53">
        <f>SUMIFS('tab12.1 '!$N$63:$N$70,'tab12.1 '!$Q$63:$Q$70,"ncap")</f>
        <v>0</v>
      </c>
      <c r="D20" s="23"/>
      <c r="E20" s="23"/>
      <c r="F20" s="24">
        <f>C20+D20+E20</f>
        <v>0</v>
      </c>
    </row>
    <row r="21" spans="1:6" s="10" customFormat="1" ht="21.4" customHeight="1" thickBot="1" x14ac:dyDescent="0.25">
      <c r="A21" s="192" t="s">
        <v>5</v>
      </c>
      <c r="B21" s="193"/>
      <c r="C21" s="88">
        <f>SUM(C19:C20)</f>
        <v>0</v>
      </c>
      <c r="D21" s="103"/>
      <c r="E21" s="103"/>
      <c r="F21" s="104">
        <f>C21+D21+E21</f>
        <v>0</v>
      </c>
    </row>
    <row r="22" spans="1:6" s="10" customFormat="1" ht="32.25" customHeight="1" thickTop="1" x14ac:dyDescent="0.2">
      <c r="A22" s="187" t="s">
        <v>165</v>
      </c>
      <c r="B22" s="188"/>
      <c r="C22" s="188"/>
      <c r="D22" s="188"/>
      <c r="E22" s="188"/>
      <c r="F22" s="189"/>
    </row>
    <row r="23" spans="1:6" s="10" customFormat="1" ht="21.4" customHeight="1" x14ac:dyDescent="0.2">
      <c r="A23" s="201" t="s">
        <v>47</v>
      </c>
      <c r="B23" s="205" t="s">
        <v>48</v>
      </c>
      <c r="C23" s="197" t="s">
        <v>103</v>
      </c>
      <c r="D23" s="197"/>
      <c r="E23" s="197"/>
      <c r="F23" s="198"/>
    </row>
    <row r="24" spans="1:6" s="10" customFormat="1" ht="21.4" customHeight="1" x14ac:dyDescent="0.2">
      <c r="A24" s="202"/>
      <c r="B24" s="206"/>
      <c r="C24" s="119" t="s">
        <v>2</v>
      </c>
      <c r="D24" s="120" t="s">
        <v>3</v>
      </c>
      <c r="E24" s="120" t="s">
        <v>4</v>
      </c>
      <c r="F24" s="121" t="s">
        <v>5</v>
      </c>
    </row>
    <row r="25" spans="1:6" s="10" customFormat="1" ht="16.899999999999999" customHeight="1" x14ac:dyDescent="0.2">
      <c r="A25" s="105" t="s">
        <v>56</v>
      </c>
      <c r="B25" s="79" t="s">
        <v>57</v>
      </c>
      <c r="C25" s="78" t="s">
        <v>58</v>
      </c>
      <c r="D25" s="79" t="s">
        <v>59</v>
      </c>
      <c r="E25" s="79" t="s">
        <v>60</v>
      </c>
      <c r="F25" s="106" t="s">
        <v>61</v>
      </c>
    </row>
    <row r="26" spans="1:6" s="10" customFormat="1" ht="21.4" customHeight="1" x14ac:dyDescent="0.2">
      <c r="A26" s="194" t="s">
        <v>6</v>
      </c>
      <c r="B26" s="46" t="s">
        <v>41</v>
      </c>
      <c r="C26" s="165">
        <f>SUMIFS('tab12.1 '!$K$5:$K$60,'tab12.1 '!$P$5:$P$60,"pub",'tab12.1 '!$Q$5:$Q$60,"ncap")</f>
        <v>0</v>
      </c>
      <c r="D26" s="165">
        <f>SUMIFS('tab12.1 '!$L$5:$L$60,'tab12.1 '!$P$5:$P$60,"pub",'tab12.1 '!$Q$5:$Q$60,"ncap")</f>
        <v>0</v>
      </c>
      <c r="E26" s="165">
        <f>SUMIFS('tab12.1 '!$M$5:$M$60,'tab12.1 '!$P$5:$P$60,"pub",'tab12.1 '!$Q$5:$Q$60,"ncap")</f>
        <v>0</v>
      </c>
      <c r="F26" s="166">
        <f>SUM(C26:E26)</f>
        <v>0</v>
      </c>
    </row>
    <row r="27" spans="1:6" s="10" customFormat="1" ht="21.4" customHeight="1" x14ac:dyDescent="0.2">
      <c r="A27" s="196"/>
      <c r="B27" s="46" t="s">
        <v>42</v>
      </c>
      <c r="C27" s="165">
        <f>SUMIFS('tab12.1 '!$K$5:$K$60,'tab12.1 '!$P$5:$P$60,"pvt",'tab12.1 '!$Q$5:$Q$60,"ncap")</f>
        <v>0</v>
      </c>
      <c r="D27" s="165">
        <f>SUMIFS('tab12.1 '!$L$5:$L$60,'tab12.1 '!$P$5:$P$60,"pvt",'tab12.1 '!$Q$5:$Q$60,"ncap")</f>
        <v>0</v>
      </c>
      <c r="E27" s="165">
        <f>SUMIFS('tab12.1 '!$M$5:$M$60,'tab12.1 '!$P$5:$P$60,"pvt",'tab12.1 '!$Q$5:$Q$60,"ncap")</f>
        <v>0</v>
      </c>
      <c r="F27" s="166">
        <f t="shared" ref="F27:F29" si="0">SUM(C27:E27)</f>
        <v>0</v>
      </c>
    </row>
    <row r="28" spans="1:6" s="10" customFormat="1" ht="21.4" customHeight="1" x14ac:dyDescent="0.2">
      <c r="A28" s="196"/>
      <c r="B28" s="46" t="s">
        <v>39</v>
      </c>
      <c r="C28" s="165">
        <f>SUMIFS('tab12.1 '!$K$5:$K$60,'tab12.1 '!$P$5:$P$60,"pub",'tab12.1 '!$Q$5:$Q$60,"cap")</f>
        <v>0</v>
      </c>
      <c r="D28" s="165">
        <f>SUMIFS('tab12.1 '!$L$5:$L$60,'tab12.1 '!$P$5:$P$60,"pub",'tab12.1 '!$Q$5:$Q$60,"cap")</f>
        <v>0</v>
      </c>
      <c r="E28" s="165">
        <f>SUMIFS('tab12.1 '!$M$5:$M$60,'tab12.1 '!$P$5:$P$60,"pub",'tab12.1 '!$Q$5:$Q$60,"cap")</f>
        <v>0</v>
      </c>
      <c r="F28" s="166">
        <f t="shared" si="0"/>
        <v>0</v>
      </c>
    </row>
    <row r="29" spans="1:6" s="10" customFormat="1" ht="21.4" customHeight="1" x14ac:dyDescent="0.2">
      <c r="A29" s="196"/>
      <c r="B29" s="50" t="s">
        <v>40</v>
      </c>
      <c r="C29" s="165">
        <f>SUMIFS('tab12.1 '!$K$5:$K$60,'tab12.1 '!$P$5:$P$60,"pvt",'tab12.1 '!$Q$5:$Q$60,"cap")</f>
        <v>0</v>
      </c>
      <c r="D29" s="165">
        <f>SUMIFS('tab12.1 '!$L$5:$L$60,'tab12.1 '!$P$5:$P$60,"pvt",'tab12.1 '!$Q$5:$Q$60,"cap")</f>
        <v>0</v>
      </c>
      <c r="E29" s="165">
        <f>SUMIFS('tab12.1 '!$M$5:$M$60,'tab12.1 '!$P$5:$P$60,"pvt",'tab12.1 '!$Q$5:$Q$60,"cap")</f>
        <v>0</v>
      </c>
      <c r="F29" s="166">
        <f t="shared" si="0"/>
        <v>0</v>
      </c>
    </row>
    <row r="30" spans="1:6" s="10" customFormat="1" ht="21.4" customHeight="1" x14ac:dyDescent="0.2">
      <c r="A30" s="190" t="s">
        <v>5</v>
      </c>
      <c r="B30" s="191"/>
      <c r="C30" s="167">
        <f>SUM(C26:C29)</f>
        <v>0</v>
      </c>
      <c r="D30" s="167">
        <f t="shared" ref="D30:E30" si="1">SUM(D26:D29)</f>
        <v>0</v>
      </c>
      <c r="E30" s="167">
        <f t="shared" si="1"/>
        <v>0</v>
      </c>
      <c r="F30" s="168">
        <f>SUM(C30:E30)</f>
        <v>0</v>
      </c>
    </row>
    <row r="31" spans="1:6" s="10" customFormat="1" ht="21.4" customHeight="1" x14ac:dyDescent="0.2">
      <c r="A31" s="194" t="s">
        <v>30</v>
      </c>
      <c r="B31" s="46" t="s">
        <v>39</v>
      </c>
      <c r="C31" s="47">
        <f>SUMIFS('tab12.1 '!$N$63:$N$70,'tab12.1 '!$Q$63:$Q$70,"cap",'tab12.1 '!$P$63:$P$70,"pub")</f>
        <v>0</v>
      </c>
      <c r="D31" s="48"/>
      <c r="E31" s="48"/>
      <c r="F31" s="49">
        <f>C31+D31+E31</f>
        <v>0</v>
      </c>
    </row>
    <row r="32" spans="1:6" s="10" customFormat="1" ht="21.4" customHeight="1" x14ac:dyDescent="0.2">
      <c r="A32" s="196"/>
      <c r="B32" s="46" t="s">
        <v>41</v>
      </c>
      <c r="C32" s="47">
        <f>SUMIFS('tab12.1 '!$N$63:$N$70,'tab12.1 '!$Q$63:$Q$70,"ncap",'tab12.1 '!$P$63:$P$70,"pub")</f>
        <v>0</v>
      </c>
      <c r="D32" s="48"/>
      <c r="E32" s="48"/>
      <c r="F32" s="49">
        <f>C32+D32+E32</f>
        <v>0</v>
      </c>
    </row>
    <row r="33" spans="1:6" s="10" customFormat="1" ht="21.4" customHeight="1" x14ac:dyDescent="0.2">
      <c r="A33" s="196"/>
      <c r="B33" s="46" t="s">
        <v>40</v>
      </c>
      <c r="C33" s="47">
        <f>SUMIFS('tab12.1 '!$N$63:$N$70,'tab12.1 '!$Q$63:$Q$70,"cap",'tab12.1 '!$P$63:$P$70,"pvt")</f>
        <v>0</v>
      </c>
      <c r="D33" s="48"/>
      <c r="E33" s="48"/>
      <c r="F33" s="49">
        <f>C33+D33+E33</f>
        <v>0</v>
      </c>
    </row>
    <row r="34" spans="1:6" s="10" customFormat="1" ht="21.4" customHeight="1" x14ac:dyDescent="0.2">
      <c r="A34" s="196"/>
      <c r="B34" s="50" t="s">
        <v>42</v>
      </c>
      <c r="C34" s="47">
        <f>SUMIFS('tab12.1 '!$N$63:$N$70,'tab12.1 '!$Q$63:$Q$70,"ncap",'tab12.1 '!$P$63:$P$70,"pvt")</f>
        <v>0</v>
      </c>
      <c r="D34" s="23"/>
      <c r="E34" s="23"/>
      <c r="F34" s="24">
        <f>SUM(C34:E34)</f>
        <v>0</v>
      </c>
    </row>
    <row r="35" spans="1:6" s="10" customFormat="1" ht="21.4" customHeight="1" thickBot="1" x14ac:dyDescent="0.25">
      <c r="A35" s="192" t="s">
        <v>5</v>
      </c>
      <c r="B35" s="193"/>
      <c r="C35" s="88">
        <f>SUM(C31:C34)</f>
        <v>0</v>
      </c>
      <c r="D35" s="103"/>
      <c r="E35" s="103"/>
      <c r="F35" s="104">
        <f>SUM(F31:F33)</f>
        <v>0</v>
      </c>
    </row>
    <row r="36" spans="1:6" ht="17.25" thickTop="1" x14ac:dyDescent="0.3"/>
  </sheetData>
  <mergeCells count="24">
    <mergeCell ref="A7:B7"/>
    <mergeCell ref="B13:B14"/>
    <mergeCell ref="C13:F13"/>
    <mergeCell ref="B23:B24"/>
    <mergeCell ref="C23:F23"/>
    <mergeCell ref="A10:B10"/>
    <mergeCell ref="A18:B18"/>
    <mergeCell ref="A21:B21"/>
    <mergeCell ref="A1:F1"/>
    <mergeCell ref="A12:F12"/>
    <mergeCell ref="A22:F22"/>
    <mergeCell ref="A30:B30"/>
    <mergeCell ref="A35:B35"/>
    <mergeCell ref="A5:A6"/>
    <mergeCell ref="A8:A9"/>
    <mergeCell ref="A16:A17"/>
    <mergeCell ref="A19:A20"/>
    <mergeCell ref="A26:A29"/>
    <mergeCell ref="A31:A34"/>
    <mergeCell ref="C2:F2"/>
    <mergeCell ref="A2:A3"/>
    <mergeCell ref="A13:A14"/>
    <mergeCell ref="A23:A24"/>
    <mergeCell ref="B2:B3"/>
  </mergeCells>
  <phoneticPr fontId="0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B050"/>
  </sheetPr>
  <dimension ref="A1:AV63"/>
  <sheetViews>
    <sheetView zoomScaleNormal="100" workbookViewId="0">
      <pane xSplit="1" ySplit="5" topLeftCell="B39" activePane="bottomRight" state="frozen"/>
      <selection activeCell="R18" sqref="R17:R18"/>
      <selection pane="topRight" activeCell="R18" sqref="R17:R18"/>
      <selection pane="bottomLeft" activeCell="R18" sqref="R17:R18"/>
      <selection pane="bottomRight" activeCell="AT56" sqref="AT56"/>
    </sheetView>
  </sheetViews>
  <sheetFormatPr defaultColWidth="9.140625" defaultRowHeight="12.75" x14ac:dyDescent="0.2"/>
  <cols>
    <col min="1" max="1" width="12.42578125" style="1" customWidth="1"/>
    <col min="2" max="3" width="4.28515625" style="1" customWidth="1"/>
    <col min="4" max="4" width="4.28515625" style="12" customWidth="1"/>
    <col min="5" max="6" width="4.28515625" style="1" customWidth="1"/>
    <col min="7" max="7" width="4.28515625" style="12" customWidth="1"/>
    <col min="8" max="10" width="4.28515625" style="1" customWidth="1"/>
    <col min="11" max="11" width="4.28515625" style="12" customWidth="1"/>
    <col min="12" max="13" width="4.28515625" style="1" customWidth="1"/>
    <col min="14" max="14" width="4.28515625" style="12" customWidth="1"/>
    <col min="15" max="17" width="4.28515625" style="1" customWidth="1"/>
    <col min="18" max="18" width="4.28515625" style="12" customWidth="1"/>
    <col min="19" max="21" width="4.28515625" style="1" customWidth="1"/>
    <col min="22" max="22" width="6.140625" style="12" customWidth="1"/>
    <col min="23" max="23" width="6.140625" style="1" customWidth="1"/>
    <col min="24" max="24" width="9.140625" style="1" customWidth="1"/>
    <col min="25" max="27" width="4.140625" style="1" customWidth="1"/>
    <col min="28" max="28" width="4.140625" style="12" customWidth="1"/>
    <col min="29" max="29" width="5.140625" style="1" customWidth="1"/>
    <col min="30" max="30" width="5.140625" style="12" customWidth="1"/>
    <col min="31" max="32" width="4.140625" style="1" customWidth="1"/>
    <col min="33" max="33" width="4.140625" style="12" customWidth="1"/>
    <col min="34" max="34" width="4.140625" style="1" customWidth="1"/>
    <col min="35" max="35" width="4.140625" style="12" customWidth="1"/>
    <col min="36" max="37" width="4.140625" style="1" customWidth="1"/>
    <col min="38" max="38" width="4.140625" style="12" customWidth="1"/>
    <col min="39" max="41" width="4.140625" style="1" customWidth="1"/>
    <col min="42" max="42" width="4.140625" style="12" customWidth="1"/>
    <col min="43" max="46" width="4.7109375" style="12" customWidth="1"/>
    <col min="47" max="47" width="3.28515625" style="1" customWidth="1"/>
    <col min="48" max="16384" width="9.140625" style="1"/>
  </cols>
  <sheetData>
    <row r="1" spans="1:48" s="3" customFormat="1" ht="33" customHeight="1" x14ac:dyDescent="0.3">
      <c r="A1" s="214" t="s">
        <v>159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6"/>
      <c r="X1" s="214" t="s">
        <v>159</v>
      </c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6"/>
    </row>
    <row r="2" spans="1:48" s="6" customFormat="1" ht="15.75" customHeight="1" x14ac:dyDescent="0.3">
      <c r="A2" s="18"/>
      <c r="D2" s="5"/>
      <c r="G2" s="5"/>
      <c r="K2" s="5"/>
      <c r="N2" s="5"/>
      <c r="R2" s="5"/>
      <c r="V2" s="102"/>
      <c r="W2" s="3"/>
      <c r="X2" s="18"/>
      <c r="Y2" s="5"/>
      <c r="AB2" s="5"/>
      <c r="AD2" s="5"/>
      <c r="AG2" s="5"/>
      <c r="AI2" s="5"/>
      <c r="AJ2" s="5"/>
      <c r="AL2" s="5"/>
      <c r="AP2" s="5"/>
      <c r="AQ2" s="5"/>
      <c r="AR2" s="5"/>
      <c r="AS2" s="5"/>
      <c r="AT2" s="102"/>
    </row>
    <row r="3" spans="1:48" s="8" customFormat="1" ht="32.450000000000003" customHeight="1" x14ac:dyDescent="0.3">
      <c r="A3" s="220" t="s">
        <v>0</v>
      </c>
      <c r="B3" s="218" t="s">
        <v>55</v>
      </c>
      <c r="C3" s="218"/>
      <c r="D3" s="219"/>
      <c r="E3" s="211" t="s">
        <v>9</v>
      </c>
      <c r="F3" s="211"/>
      <c r="G3" s="211"/>
      <c r="H3" s="211" t="s">
        <v>11</v>
      </c>
      <c r="I3" s="211"/>
      <c r="J3" s="211"/>
      <c r="K3" s="211"/>
      <c r="L3" s="217" t="s">
        <v>13</v>
      </c>
      <c r="M3" s="218"/>
      <c r="N3" s="219"/>
      <c r="O3" s="211" t="s">
        <v>15</v>
      </c>
      <c r="P3" s="211"/>
      <c r="Q3" s="211"/>
      <c r="R3" s="217"/>
      <c r="S3" s="217" t="s">
        <v>17</v>
      </c>
      <c r="T3" s="218"/>
      <c r="U3" s="218"/>
      <c r="V3" s="223"/>
      <c r="W3" s="3"/>
      <c r="X3" s="212" t="s">
        <v>0</v>
      </c>
      <c r="Y3" s="219" t="s">
        <v>19</v>
      </c>
      <c r="Z3" s="211"/>
      <c r="AA3" s="211"/>
      <c r="AB3" s="211"/>
      <c r="AC3" s="211" t="s">
        <v>21</v>
      </c>
      <c r="AD3" s="211"/>
      <c r="AE3" s="211" t="s">
        <v>110</v>
      </c>
      <c r="AF3" s="211"/>
      <c r="AG3" s="211"/>
      <c r="AH3" s="211" t="s">
        <v>38</v>
      </c>
      <c r="AI3" s="211"/>
      <c r="AJ3" s="219" t="s">
        <v>111</v>
      </c>
      <c r="AK3" s="211"/>
      <c r="AL3" s="211"/>
      <c r="AM3" s="211" t="s">
        <v>26</v>
      </c>
      <c r="AN3" s="211"/>
      <c r="AO3" s="211"/>
      <c r="AP3" s="211"/>
      <c r="AQ3" s="211" t="s">
        <v>28</v>
      </c>
      <c r="AR3" s="211"/>
      <c r="AS3" s="211"/>
      <c r="AT3" s="222"/>
      <c r="AU3" s="7"/>
    </row>
    <row r="4" spans="1:48" s="10" customFormat="1" ht="34.9" customHeight="1" x14ac:dyDescent="0.3">
      <c r="A4" s="221"/>
      <c r="B4" s="122" t="s">
        <v>2</v>
      </c>
      <c r="C4" s="123" t="s">
        <v>3</v>
      </c>
      <c r="D4" s="123" t="s">
        <v>5</v>
      </c>
      <c r="E4" s="123" t="s">
        <v>2</v>
      </c>
      <c r="F4" s="123" t="s">
        <v>3</v>
      </c>
      <c r="G4" s="123" t="s">
        <v>5</v>
      </c>
      <c r="H4" s="123" t="s">
        <v>2</v>
      </c>
      <c r="I4" s="123" t="s">
        <v>3</v>
      </c>
      <c r="J4" s="123" t="s">
        <v>4</v>
      </c>
      <c r="K4" s="123" t="s">
        <v>5</v>
      </c>
      <c r="L4" s="123" t="s">
        <v>2</v>
      </c>
      <c r="M4" s="123" t="s">
        <v>3</v>
      </c>
      <c r="N4" s="123" t="s">
        <v>5</v>
      </c>
      <c r="O4" s="123" t="s">
        <v>2</v>
      </c>
      <c r="P4" s="123" t="s">
        <v>3</v>
      </c>
      <c r="Q4" s="123" t="s">
        <v>4</v>
      </c>
      <c r="R4" s="123" t="s">
        <v>5</v>
      </c>
      <c r="S4" s="124" t="s">
        <v>2</v>
      </c>
      <c r="T4" s="124" t="s">
        <v>3</v>
      </c>
      <c r="U4" s="124" t="s">
        <v>4</v>
      </c>
      <c r="V4" s="125" t="s">
        <v>5</v>
      </c>
      <c r="W4" s="3"/>
      <c r="X4" s="213"/>
      <c r="Y4" s="122" t="s">
        <v>2</v>
      </c>
      <c r="Z4" s="123" t="s">
        <v>3</v>
      </c>
      <c r="AA4" s="123" t="s">
        <v>4</v>
      </c>
      <c r="AB4" s="123" t="s">
        <v>5</v>
      </c>
      <c r="AC4" s="123" t="s">
        <v>2</v>
      </c>
      <c r="AD4" s="123" t="s">
        <v>5</v>
      </c>
      <c r="AE4" s="123" t="s">
        <v>2</v>
      </c>
      <c r="AF4" s="123" t="s">
        <v>3</v>
      </c>
      <c r="AG4" s="123" t="s">
        <v>5</v>
      </c>
      <c r="AH4" s="123" t="s">
        <v>2</v>
      </c>
      <c r="AI4" s="123" t="s">
        <v>5</v>
      </c>
      <c r="AJ4" s="122" t="s">
        <v>2</v>
      </c>
      <c r="AK4" s="123" t="s">
        <v>3</v>
      </c>
      <c r="AL4" s="123" t="s">
        <v>5</v>
      </c>
      <c r="AM4" s="123" t="s">
        <v>2</v>
      </c>
      <c r="AN4" s="123" t="s">
        <v>3</v>
      </c>
      <c r="AO4" s="123" t="s">
        <v>4</v>
      </c>
      <c r="AP4" s="123" t="s">
        <v>5</v>
      </c>
      <c r="AQ4" s="123" t="s">
        <v>2</v>
      </c>
      <c r="AR4" s="123" t="s">
        <v>3</v>
      </c>
      <c r="AS4" s="123" t="s">
        <v>4</v>
      </c>
      <c r="AT4" s="125" t="s">
        <v>5</v>
      </c>
      <c r="AU4" s="9"/>
    </row>
    <row r="5" spans="1:48" s="17" customFormat="1" ht="16.149999999999999" customHeight="1" x14ac:dyDescent="0.3">
      <c r="A5" s="90" t="s">
        <v>56</v>
      </c>
      <c r="B5" s="91" t="s">
        <v>57</v>
      </c>
      <c r="C5" s="92" t="s">
        <v>58</v>
      </c>
      <c r="D5" s="92" t="s">
        <v>59</v>
      </c>
      <c r="E5" s="92" t="s">
        <v>60</v>
      </c>
      <c r="F5" s="92" t="s">
        <v>61</v>
      </c>
      <c r="G5" s="93" t="s">
        <v>62</v>
      </c>
      <c r="H5" s="93" t="s">
        <v>63</v>
      </c>
      <c r="I5" s="93" t="s">
        <v>64</v>
      </c>
      <c r="J5" s="92" t="s">
        <v>65</v>
      </c>
      <c r="K5" s="92" t="s">
        <v>66</v>
      </c>
      <c r="L5" s="92" t="s">
        <v>67</v>
      </c>
      <c r="M5" s="92" t="s">
        <v>68</v>
      </c>
      <c r="N5" s="92" t="s">
        <v>69</v>
      </c>
      <c r="O5" s="92" t="s">
        <v>70</v>
      </c>
      <c r="P5" s="92" t="s">
        <v>71</v>
      </c>
      <c r="Q5" s="92" t="s">
        <v>72</v>
      </c>
      <c r="R5" s="92" t="s">
        <v>73</v>
      </c>
      <c r="S5" s="92" t="s">
        <v>74</v>
      </c>
      <c r="T5" s="92" t="s">
        <v>75</v>
      </c>
      <c r="U5" s="92" t="s">
        <v>76</v>
      </c>
      <c r="V5" s="94" t="s">
        <v>77</v>
      </c>
      <c r="W5" s="3"/>
      <c r="X5" s="90" t="s">
        <v>78</v>
      </c>
      <c r="Y5" s="91" t="s">
        <v>79</v>
      </c>
      <c r="Z5" s="95" t="s">
        <v>80</v>
      </c>
      <c r="AA5" s="91" t="s">
        <v>81</v>
      </c>
      <c r="AB5" s="91" t="s">
        <v>82</v>
      </c>
      <c r="AC5" s="92" t="s">
        <v>83</v>
      </c>
      <c r="AD5" s="92" t="s">
        <v>84</v>
      </c>
      <c r="AE5" s="92" t="s">
        <v>85</v>
      </c>
      <c r="AF5" s="92" t="s">
        <v>86</v>
      </c>
      <c r="AG5" s="92" t="s">
        <v>87</v>
      </c>
      <c r="AH5" s="92" t="s">
        <v>88</v>
      </c>
      <c r="AI5" s="92" t="s">
        <v>89</v>
      </c>
      <c r="AJ5" s="92" t="s">
        <v>90</v>
      </c>
      <c r="AK5" s="92" t="s">
        <v>91</v>
      </c>
      <c r="AL5" s="92" t="s">
        <v>92</v>
      </c>
      <c r="AM5" s="92" t="s">
        <v>93</v>
      </c>
      <c r="AN5" s="92" t="s">
        <v>94</v>
      </c>
      <c r="AO5" s="92" t="s">
        <v>95</v>
      </c>
      <c r="AP5" s="92" t="s">
        <v>96</v>
      </c>
      <c r="AQ5" s="92" t="s">
        <v>97</v>
      </c>
      <c r="AR5" s="92" t="s">
        <v>98</v>
      </c>
      <c r="AS5" s="92" t="s">
        <v>99</v>
      </c>
      <c r="AT5" s="96" t="s">
        <v>105</v>
      </c>
    </row>
    <row r="6" spans="1:48" s="10" customFormat="1" ht="14.25" customHeight="1" x14ac:dyDescent="0.3">
      <c r="A6" s="58" t="s">
        <v>7</v>
      </c>
      <c r="B6" s="53"/>
      <c r="C6" s="20"/>
      <c r="D6" s="21">
        <f t="shared" ref="D6:D13" si="0">SUM(B6:C6)</f>
        <v>0</v>
      </c>
      <c r="E6" s="20"/>
      <c r="F6" s="20"/>
      <c r="G6" s="21">
        <f>SUM(E6:F6)</f>
        <v>0</v>
      </c>
      <c r="H6" s="20"/>
      <c r="I6" s="20"/>
      <c r="J6" s="20"/>
      <c r="K6" s="21">
        <f>SUM(H6:J6)</f>
        <v>0</v>
      </c>
      <c r="L6" s="20"/>
      <c r="M6" s="20"/>
      <c r="N6" s="21">
        <f>SUM(L6:M6)</f>
        <v>0</v>
      </c>
      <c r="O6" s="20">
        <v>7</v>
      </c>
      <c r="P6" s="20">
        <v>5</v>
      </c>
      <c r="Q6" s="20">
        <v>2</v>
      </c>
      <c r="R6" s="21">
        <f t="shared" ref="R6:R13" si="1">SUM(O6:Q6)</f>
        <v>14</v>
      </c>
      <c r="S6" s="20"/>
      <c r="T6" s="20"/>
      <c r="U6" s="20"/>
      <c r="V6" s="22">
        <f>SUM(S6:U6)</f>
        <v>0</v>
      </c>
      <c r="W6" s="3"/>
      <c r="X6" s="58" t="s">
        <v>7</v>
      </c>
      <c r="Y6" s="53"/>
      <c r="Z6" s="20"/>
      <c r="AA6" s="20"/>
      <c r="AB6" s="21">
        <f>SUM(Y6:AA6)</f>
        <v>0</v>
      </c>
      <c r="AC6" s="20"/>
      <c r="AD6" s="21">
        <f>SUM(AC6)</f>
        <v>0</v>
      </c>
      <c r="AE6" s="20"/>
      <c r="AF6" s="20"/>
      <c r="AG6" s="21">
        <f>SUM(AE6:AF6)</f>
        <v>0</v>
      </c>
      <c r="AH6" s="20"/>
      <c r="AI6" s="21">
        <f>SUM(AH6)</f>
        <v>0</v>
      </c>
      <c r="AJ6" s="20"/>
      <c r="AK6" s="20"/>
      <c r="AL6" s="21">
        <f>SUM(AJ6:AK6)</f>
        <v>0</v>
      </c>
      <c r="AM6" s="20">
        <v>15</v>
      </c>
      <c r="AN6" s="20">
        <v>40</v>
      </c>
      <c r="AO6" s="20">
        <v>8</v>
      </c>
      <c r="AP6" s="21">
        <f>SUM(AM6:AO6)</f>
        <v>63</v>
      </c>
      <c r="AQ6" s="21">
        <f>AJ6+E6+H6+L6+O6+S6+Y6+AE6+AH6+AM6+B6+AC6</f>
        <v>22</v>
      </c>
      <c r="AR6" s="21">
        <f>AK6+F6+I6+M6+P6+T6+Z6+AF6+AN6+C6</f>
        <v>45</v>
      </c>
      <c r="AS6" s="21">
        <f>AO6+AA6+U6+Q6+J6</f>
        <v>10</v>
      </c>
      <c r="AT6" s="22">
        <f>SUM(AQ6:AS6)</f>
        <v>77</v>
      </c>
      <c r="AV6" s="146"/>
    </row>
    <row r="7" spans="1:48" s="10" customFormat="1" ht="14.25" customHeight="1" x14ac:dyDescent="0.3">
      <c r="A7" s="58" t="s">
        <v>8</v>
      </c>
      <c r="B7" s="53"/>
      <c r="C7" s="20"/>
      <c r="D7" s="21">
        <f t="shared" si="0"/>
        <v>0</v>
      </c>
      <c r="E7" s="20"/>
      <c r="F7" s="20"/>
      <c r="G7" s="21">
        <f>SUM(E7:F7)</f>
        <v>0</v>
      </c>
      <c r="H7" s="20"/>
      <c r="I7" s="20"/>
      <c r="J7" s="20"/>
      <c r="K7" s="21">
        <f t="shared" ref="K7:K13" si="2">SUM(H7:J7)</f>
        <v>0</v>
      </c>
      <c r="L7" s="20"/>
      <c r="M7" s="20"/>
      <c r="N7" s="21">
        <f t="shared" ref="N7:N37" si="3">SUM(L7:M7)</f>
        <v>0</v>
      </c>
      <c r="O7" s="20">
        <v>24</v>
      </c>
      <c r="P7" s="20">
        <v>4</v>
      </c>
      <c r="Q7" s="20">
        <v>3</v>
      </c>
      <c r="R7" s="21">
        <f t="shared" si="1"/>
        <v>31</v>
      </c>
      <c r="S7" s="20"/>
      <c r="T7" s="20"/>
      <c r="U7" s="20"/>
      <c r="V7" s="22">
        <f t="shared" ref="V7:V13" si="4">SUM(S7:U7)</f>
        <v>0</v>
      </c>
      <c r="W7" s="3"/>
      <c r="X7" s="58" t="s">
        <v>8</v>
      </c>
      <c r="Y7" s="53"/>
      <c r="Z7" s="20"/>
      <c r="AA7" s="20"/>
      <c r="AB7" s="21">
        <f t="shared" ref="AB7:AB13" si="5">SUM(Y7:AA7)</f>
        <v>0</v>
      </c>
      <c r="AC7" s="20"/>
      <c r="AD7" s="21">
        <f t="shared" ref="AD7:AD13" si="6">SUM(AC7)</f>
        <v>0</v>
      </c>
      <c r="AE7" s="20"/>
      <c r="AF7" s="20"/>
      <c r="AG7" s="21">
        <f t="shared" ref="AG7:AG37" si="7">SUM(AE7:AF7)</f>
        <v>0</v>
      </c>
      <c r="AH7" s="20"/>
      <c r="AI7" s="21">
        <f t="shared" ref="AI7:AI38" si="8">SUM(AH7)</f>
        <v>0</v>
      </c>
      <c r="AJ7" s="20"/>
      <c r="AK7" s="20"/>
      <c r="AL7" s="21">
        <f t="shared" ref="AL7:AL13" si="9">SUM(AJ7:AK7)</f>
        <v>0</v>
      </c>
      <c r="AM7" s="20">
        <v>1</v>
      </c>
      <c r="AN7" s="20"/>
      <c r="AO7" s="20"/>
      <c r="AP7" s="21">
        <f t="shared" ref="AP7:AP13" si="10">SUM(AM7:AO7)</f>
        <v>1</v>
      </c>
      <c r="AQ7" s="21">
        <f t="shared" ref="AQ7:AQ13" si="11">AJ7+E7+H7+L7+O7+S7+Y7+AE7+AH7+AM7+B7+AC7</f>
        <v>25</v>
      </c>
      <c r="AR7" s="21">
        <f t="shared" ref="AR7:AR13" si="12">AK7+F7+I7+M7+P7+T7+Z7+AF7+AN7+C7</f>
        <v>4</v>
      </c>
      <c r="AS7" s="21">
        <f t="shared" ref="AS7:AS13" si="13">AO7+AA7+U7+Q7+J7</f>
        <v>3</v>
      </c>
      <c r="AT7" s="22">
        <f t="shared" ref="AT7:AT13" si="14">SUM(AQ7:AS7)</f>
        <v>32</v>
      </c>
      <c r="AV7" s="146"/>
    </row>
    <row r="8" spans="1:48" s="10" customFormat="1" ht="14.25" customHeight="1" x14ac:dyDescent="0.3">
      <c r="A8" s="58" t="s">
        <v>10</v>
      </c>
      <c r="B8" s="53"/>
      <c r="C8" s="20"/>
      <c r="D8" s="21">
        <f t="shared" si="0"/>
        <v>0</v>
      </c>
      <c r="E8" s="20"/>
      <c r="F8" s="20"/>
      <c r="G8" s="21">
        <f t="shared" ref="G8:G37" si="15">SUM(E8:F8)</f>
        <v>0</v>
      </c>
      <c r="H8" s="20"/>
      <c r="I8" s="20"/>
      <c r="J8" s="20"/>
      <c r="K8" s="21">
        <f t="shared" si="2"/>
        <v>0</v>
      </c>
      <c r="L8" s="20"/>
      <c r="M8" s="20"/>
      <c r="N8" s="21">
        <f t="shared" si="3"/>
        <v>0</v>
      </c>
      <c r="O8" s="20">
        <v>35</v>
      </c>
      <c r="P8" s="20">
        <v>3</v>
      </c>
      <c r="Q8" s="20"/>
      <c r="R8" s="21">
        <f t="shared" si="1"/>
        <v>38</v>
      </c>
      <c r="S8" s="20"/>
      <c r="T8" s="20"/>
      <c r="U8" s="20"/>
      <c r="V8" s="22">
        <f t="shared" si="4"/>
        <v>0</v>
      </c>
      <c r="W8" s="3"/>
      <c r="X8" s="58" t="s">
        <v>10</v>
      </c>
      <c r="Y8" s="53"/>
      <c r="Z8" s="20"/>
      <c r="AA8" s="20"/>
      <c r="AB8" s="21">
        <f t="shared" si="5"/>
        <v>0</v>
      </c>
      <c r="AC8" s="20"/>
      <c r="AD8" s="21">
        <f t="shared" si="6"/>
        <v>0</v>
      </c>
      <c r="AE8" s="20"/>
      <c r="AF8" s="20"/>
      <c r="AG8" s="21">
        <f t="shared" si="7"/>
        <v>0</v>
      </c>
      <c r="AH8" s="20"/>
      <c r="AI8" s="21">
        <f t="shared" si="8"/>
        <v>0</v>
      </c>
      <c r="AJ8" s="20"/>
      <c r="AK8" s="20"/>
      <c r="AL8" s="21">
        <f t="shared" si="9"/>
        <v>0</v>
      </c>
      <c r="AM8" s="20"/>
      <c r="AN8" s="20"/>
      <c r="AO8" s="20"/>
      <c r="AP8" s="21">
        <f t="shared" si="10"/>
        <v>0</v>
      </c>
      <c r="AQ8" s="21">
        <f t="shared" si="11"/>
        <v>35</v>
      </c>
      <c r="AR8" s="21">
        <f t="shared" si="12"/>
        <v>3</v>
      </c>
      <c r="AS8" s="21">
        <f t="shared" si="13"/>
        <v>0</v>
      </c>
      <c r="AT8" s="22">
        <f t="shared" si="14"/>
        <v>38</v>
      </c>
      <c r="AV8" s="146"/>
    </row>
    <row r="9" spans="1:48" s="10" customFormat="1" ht="14.25" customHeight="1" x14ac:dyDescent="0.3">
      <c r="A9" s="58" t="s">
        <v>140</v>
      </c>
      <c r="B9" s="53"/>
      <c r="C9" s="20"/>
      <c r="D9" s="21">
        <f t="shared" si="0"/>
        <v>0</v>
      </c>
      <c r="E9" s="20"/>
      <c r="F9" s="20"/>
      <c r="G9" s="21">
        <f t="shared" si="15"/>
        <v>0</v>
      </c>
      <c r="H9" s="20"/>
      <c r="I9" s="20"/>
      <c r="J9" s="20"/>
      <c r="K9" s="21">
        <f t="shared" si="2"/>
        <v>0</v>
      </c>
      <c r="L9" s="20"/>
      <c r="M9" s="20"/>
      <c r="N9" s="21">
        <f t="shared" si="3"/>
        <v>0</v>
      </c>
      <c r="O9" s="20"/>
      <c r="P9" s="20"/>
      <c r="Q9" s="20"/>
      <c r="R9" s="21">
        <f t="shared" si="1"/>
        <v>0</v>
      </c>
      <c r="S9" s="20">
        <v>5</v>
      </c>
      <c r="T9" s="20"/>
      <c r="U9" s="20"/>
      <c r="V9" s="22">
        <f t="shared" si="4"/>
        <v>5</v>
      </c>
      <c r="W9" s="3"/>
      <c r="X9" s="58" t="s">
        <v>12</v>
      </c>
      <c r="Y9" s="53"/>
      <c r="Z9" s="20"/>
      <c r="AA9" s="20"/>
      <c r="AB9" s="21">
        <f>SUM(Y9:AA9)</f>
        <v>0</v>
      </c>
      <c r="AC9" s="20"/>
      <c r="AD9" s="21">
        <f t="shared" si="6"/>
        <v>0</v>
      </c>
      <c r="AE9" s="20"/>
      <c r="AF9" s="20"/>
      <c r="AG9" s="21">
        <f t="shared" si="7"/>
        <v>0</v>
      </c>
      <c r="AH9" s="20">
        <v>5</v>
      </c>
      <c r="AI9" s="21">
        <f t="shared" si="8"/>
        <v>5</v>
      </c>
      <c r="AJ9" s="20"/>
      <c r="AK9" s="20"/>
      <c r="AL9" s="21">
        <f t="shared" si="9"/>
        <v>0</v>
      </c>
      <c r="AM9" s="20"/>
      <c r="AN9" s="20"/>
      <c r="AO9" s="20"/>
      <c r="AP9" s="21">
        <f t="shared" si="10"/>
        <v>0</v>
      </c>
      <c r="AQ9" s="21">
        <f t="shared" si="11"/>
        <v>10</v>
      </c>
      <c r="AR9" s="21">
        <f t="shared" si="12"/>
        <v>0</v>
      </c>
      <c r="AS9" s="21">
        <f t="shared" si="13"/>
        <v>0</v>
      </c>
      <c r="AT9" s="22">
        <f t="shared" si="14"/>
        <v>10</v>
      </c>
      <c r="AV9" s="146"/>
    </row>
    <row r="10" spans="1:48" s="10" customFormat="1" ht="14.25" customHeight="1" x14ac:dyDescent="0.3">
      <c r="A10" s="58" t="s">
        <v>14</v>
      </c>
      <c r="B10" s="53"/>
      <c r="C10" s="20"/>
      <c r="D10" s="21">
        <f t="shared" si="0"/>
        <v>0</v>
      </c>
      <c r="E10" s="20"/>
      <c r="F10" s="20"/>
      <c r="G10" s="21">
        <f t="shared" si="15"/>
        <v>0</v>
      </c>
      <c r="H10" s="20"/>
      <c r="I10" s="20"/>
      <c r="J10" s="20"/>
      <c r="K10" s="21">
        <f t="shared" si="2"/>
        <v>0</v>
      </c>
      <c r="L10" s="20"/>
      <c r="M10" s="20"/>
      <c r="N10" s="21">
        <f t="shared" si="3"/>
        <v>0</v>
      </c>
      <c r="O10" s="20"/>
      <c r="P10" s="20"/>
      <c r="Q10" s="20"/>
      <c r="R10" s="21">
        <f t="shared" si="1"/>
        <v>0</v>
      </c>
      <c r="S10" s="20">
        <v>2</v>
      </c>
      <c r="T10" s="20">
        <v>9</v>
      </c>
      <c r="U10" s="20"/>
      <c r="V10" s="22">
        <f>SUM(S10:U10)</f>
        <v>11</v>
      </c>
      <c r="W10" s="3"/>
      <c r="X10" s="58" t="s">
        <v>14</v>
      </c>
      <c r="Y10" s="53">
        <v>30</v>
      </c>
      <c r="Z10" s="20">
        <v>9</v>
      </c>
      <c r="AA10" s="20"/>
      <c r="AB10" s="21">
        <f>SUM(Y10:AA10)</f>
        <v>39</v>
      </c>
      <c r="AC10" s="20"/>
      <c r="AD10" s="21">
        <f t="shared" si="6"/>
        <v>0</v>
      </c>
      <c r="AE10" s="20"/>
      <c r="AF10" s="20"/>
      <c r="AG10" s="21">
        <f t="shared" si="7"/>
        <v>0</v>
      </c>
      <c r="AH10" s="20"/>
      <c r="AI10" s="21">
        <f t="shared" si="8"/>
        <v>0</v>
      </c>
      <c r="AJ10" s="20"/>
      <c r="AK10" s="20"/>
      <c r="AL10" s="21">
        <f t="shared" si="9"/>
        <v>0</v>
      </c>
      <c r="AM10" s="20"/>
      <c r="AN10" s="20"/>
      <c r="AO10" s="20"/>
      <c r="AP10" s="21">
        <f>SUM(AM10:AO10)</f>
        <v>0</v>
      </c>
      <c r="AQ10" s="21">
        <f t="shared" si="11"/>
        <v>32</v>
      </c>
      <c r="AR10" s="21">
        <f t="shared" si="12"/>
        <v>18</v>
      </c>
      <c r="AS10" s="21">
        <f t="shared" si="13"/>
        <v>0</v>
      </c>
      <c r="AT10" s="22">
        <f t="shared" si="14"/>
        <v>50</v>
      </c>
      <c r="AV10" s="146"/>
    </row>
    <row r="11" spans="1:48" s="10" customFormat="1" ht="14.25" customHeight="1" x14ac:dyDescent="0.3">
      <c r="A11" s="58" t="s">
        <v>16</v>
      </c>
      <c r="B11" s="53"/>
      <c r="C11" s="20"/>
      <c r="D11" s="21">
        <f t="shared" si="0"/>
        <v>0</v>
      </c>
      <c r="E11" s="20"/>
      <c r="F11" s="20"/>
      <c r="G11" s="21">
        <f t="shared" ref="G11" si="16">SUM(E11:F11)</f>
        <v>0</v>
      </c>
      <c r="H11" s="20">
        <v>13</v>
      </c>
      <c r="I11" s="20">
        <v>19</v>
      </c>
      <c r="J11" s="20"/>
      <c r="K11" s="21">
        <f t="shared" si="2"/>
        <v>32</v>
      </c>
      <c r="L11" s="20"/>
      <c r="M11" s="20"/>
      <c r="N11" s="21">
        <f t="shared" ref="N11" si="17">SUM(L11:M11)</f>
        <v>0</v>
      </c>
      <c r="O11" s="20"/>
      <c r="P11" s="20"/>
      <c r="Q11" s="20"/>
      <c r="R11" s="21">
        <f t="shared" ref="R11" si="18">SUM(O11:Q11)</f>
        <v>0</v>
      </c>
      <c r="S11" s="20">
        <v>6</v>
      </c>
      <c r="T11" s="20">
        <v>19</v>
      </c>
      <c r="U11" s="20"/>
      <c r="V11" s="22">
        <f>SUM(S11:U11)</f>
        <v>25</v>
      </c>
      <c r="W11" s="3"/>
      <c r="X11" s="58" t="s">
        <v>16</v>
      </c>
      <c r="Y11" s="53"/>
      <c r="Z11" s="20"/>
      <c r="AA11" s="20"/>
      <c r="AB11" s="21">
        <f t="shared" ref="AB11" si="19">SUM(Y11:AA11)</f>
        <v>0</v>
      </c>
      <c r="AC11" s="20"/>
      <c r="AD11" s="21">
        <f t="shared" si="6"/>
        <v>0</v>
      </c>
      <c r="AE11" s="20"/>
      <c r="AF11" s="20"/>
      <c r="AG11" s="21">
        <f t="shared" ref="AG11" si="20">SUM(AE11:AF11)</f>
        <v>0</v>
      </c>
      <c r="AH11" s="20"/>
      <c r="AI11" s="21">
        <f t="shared" ref="AI11" si="21">SUM(AH11)</f>
        <v>0</v>
      </c>
      <c r="AJ11" s="20"/>
      <c r="AK11" s="20"/>
      <c r="AL11" s="21">
        <f t="shared" ref="AL11" si="22">SUM(AJ11:AK11)</f>
        <v>0</v>
      </c>
      <c r="AM11" s="20"/>
      <c r="AN11" s="20"/>
      <c r="AO11" s="20"/>
      <c r="AP11" s="21">
        <f t="shared" ref="AP11" si="23">SUM(AM11:AO11)</f>
        <v>0</v>
      </c>
      <c r="AQ11" s="21">
        <f t="shared" si="11"/>
        <v>19</v>
      </c>
      <c r="AR11" s="21">
        <f t="shared" si="12"/>
        <v>38</v>
      </c>
      <c r="AS11" s="21">
        <f t="shared" si="13"/>
        <v>0</v>
      </c>
      <c r="AT11" s="22">
        <f t="shared" si="14"/>
        <v>57</v>
      </c>
      <c r="AV11" s="146"/>
    </row>
    <row r="12" spans="1:48" s="10" customFormat="1" ht="14.25" customHeight="1" x14ac:dyDescent="0.3">
      <c r="A12" s="58" t="s">
        <v>18</v>
      </c>
      <c r="B12" s="53"/>
      <c r="C12" s="20"/>
      <c r="D12" s="21">
        <f t="shared" si="0"/>
        <v>0</v>
      </c>
      <c r="E12" s="20"/>
      <c r="F12" s="20"/>
      <c r="G12" s="21">
        <f t="shared" si="15"/>
        <v>0</v>
      </c>
      <c r="H12" s="20"/>
      <c r="I12" s="20"/>
      <c r="J12" s="20"/>
      <c r="K12" s="21">
        <f t="shared" si="2"/>
        <v>0</v>
      </c>
      <c r="L12" s="20"/>
      <c r="M12" s="20"/>
      <c r="N12" s="21">
        <f t="shared" si="3"/>
        <v>0</v>
      </c>
      <c r="O12" s="20"/>
      <c r="P12" s="20"/>
      <c r="Q12" s="20"/>
      <c r="R12" s="21">
        <f t="shared" si="1"/>
        <v>0</v>
      </c>
      <c r="S12" s="20"/>
      <c r="T12" s="20"/>
      <c r="U12" s="20"/>
      <c r="V12" s="22">
        <f t="shared" si="4"/>
        <v>0</v>
      </c>
      <c r="W12" s="3"/>
      <c r="X12" s="58" t="s">
        <v>18</v>
      </c>
      <c r="Y12" s="53"/>
      <c r="Z12" s="20"/>
      <c r="AA12" s="20"/>
      <c r="AB12" s="21">
        <f t="shared" si="5"/>
        <v>0</v>
      </c>
      <c r="AC12" s="20"/>
      <c r="AD12" s="21">
        <f t="shared" si="6"/>
        <v>0</v>
      </c>
      <c r="AE12" s="20">
        <v>15</v>
      </c>
      <c r="AF12" s="20">
        <v>3</v>
      </c>
      <c r="AG12" s="21">
        <f t="shared" si="7"/>
        <v>18</v>
      </c>
      <c r="AH12" s="20"/>
      <c r="AI12" s="21">
        <f t="shared" si="8"/>
        <v>0</v>
      </c>
      <c r="AJ12" s="20"/>
      <c r="AK12" s="20"/>
      <c r="AL12" s="21">
        <f t="shared" si="9"/>
        <v>0</v>
      </c>
      <c r="AM12" s="20"/>
      <c r="AN12" s="20"/>
      <c r="AO12" s="20"/>
      <c r="AP12" s="21">
        <f t="shared" si="10"/>
        <v>0</v>
      </c>
      <c r="AQ12" s="21">
        <f t="shared" si="11"/>
        <v>15</v>
      </c>
      <c r="AR12" s="21">
        <f t="shared" si="12"/>
        <v>3</v>
      </c>
      <c r="AS12" s="21">
        <f t="shared" si="13"/>
        <v>0</v>
      </c>
      <c r="AT12" s="22">
        <f t="shared" si="14"/>
        <v>18</v>
      </c>
      <c r="AV12" s="146"/>
    </row>
    <row r="13" spans="1:48" s="10" customFormat="1" ht="14.25" customHeight="1" x14ac:dyDescent="0.3">
      <c r="A13" s="59" t="s">
        <v>20</v>
      </c>
      <c r="B13" s="51"/>
      <c r="C13" s="23"/>
      <c r="D13" s="147">
        <f t="shared" si="0"/>
        <v>0</v>
      </c>
      <c r="E13" s="23">
        <v>1</v>
      </c>
      <c r="F13" s="23"/>
      <c r="G13" s="147">
        <f t="shared" si="15"/>
        <v>1</v>
      </c>
      <c r="H13" s="23"/>
      <c r="I13" s="23"/>
      <c r="J13" s="23"/>
      <c r="K13" s="147">
        <f t="shared" si="2"/>
        <v>0</v>
      </c>
      <c r="L13" s="23"/>
      <c r="M13" s="23"/>
      <c r="N13" s="147">
        <f t="shared" si="3"/>
        <v>0</v>
      </c>
      <c r="O13" s="23"/>
      <c r="P13" s="23"/>
      <c r="Q13" s="23"/>
      <c r="R13" s="147">
        <f t="shared" si="1"/>
        <v>0</v>
      </c>
      <c r="S13" s="23"/>
      <c r="T13" s="23"/>
      <c r="U13" s="23"/>
      <c r="V13" s="24">
        <f t="shared" si="4"/>
        <v>0</v>
      </c>
      <c r="W13" s="3"/>
      <c r="X13" s="59" t="s">
        <v>20</v>
      </c>
      <c r="Y13" s="51"/>
      <c r="Z13" s="23"/>
      <c r="AA13" s="23"/>
      <c r="AB13" s="147">
        <f t="shared" si="5"/>
        <v>0</v>
      </c>
      <c r="AC13" s="23"/>
      <c r="AD13" s="147">
        <f t="shared" si="6"/>
        <v>0</v>
      </c>
      <c r="AE13" s="23"/>
      <c r="AF13" s="23"/>
      <c r="AG13" s="147">
        <f t="shared" si="7"/>
        <v>0</v>
      </c>
      <c r="AH13" s="23"/>
      <c r="AI13" s="147">
        <f t="shared" si="8"/>
        <v>0</v>
      </c>
      <c r="AJ13" s="23"/>
      <c r="AK13" s="23"/>
      <c r="AL13" s="147">
        <f t="shared" si="9"/>
        <v>0</v>
      </c>
      <c r="AM13" s="23"/>
      <c r="AN13" s="23"/>
      <c r="AO13" s="23"/>
      <c r="AP13" s="147">
        <f t="shared" si="10"/>
        <v>0</v>
      </c>
      <c r="AQ13" s="147">
        <f t="shared" si="11"/>
        <v>1</v>
      </c>
      <c r="AR13" s="147">
        <f t="shared" si="12"/>
        <v>0</v>
      </c>
      <c r="AS13" s="147">
        <f t="shared" si="13"/>
        <v>0</v>
      </c>
      <c r="AT13" s="24">
        <f t="shared" si="14"/>
        <v>1</v>
      </c>
      <c r="AV13" s="146"/>
    </row>
    <row r="14" spans="1:48" s="11" customFormat="1" ht="14.25" customHeight="1" x14ac:dyDescent="0.3">
      <c r="A14" s="97" t="s">
        <v>22</v>
      </c>
      <c r="B14" s="98">
        <f t="shared" ref="B14:V14" si="24">SUM(B6:B13)</f>
        <v>0</v>
      </c>
      <c r="C14" s="99">
        <f t="shared" si="24"/>
        <v>0</v>
      </c>
      <c r="D14" s="99">
        <f t="shared" si="24"/>
        <v>0</v>
      </c>
      <c r="E14" s="99">
        <f t="shared" si="24"/>
        <v>1</v>
      </c>
      <c r="F14" s="99">
        <f t="shared" si="24"/>
        <v>0</v>
      </c>
      <c r="G14" s="99">
        <f t="shared" si="24"/>
        <v>1</v>
      </c>
      <c r="H14" s="99">
        <f t="shared" si="24"/>
        <v>13</v>
      </c>
      <c r="I14" s="99">
        <f t="shared" si="24"/>
        <v>19</v>
      </c>
      <c r="J14" s="99">
        <f t="shared" si="24"/>
        <v>0</v>
      </c>
      <c r="K14" s="99">
        <f t="shared" si="24"/>
        <v>32</v>
      </c>
      <c r="L14" s="99">
        <f t="shared" si="24"/>
        <v>0</v>
      </c>
      <c r="M14" s="99">
        <f t="shared" si="24"/>
        <v>0</v>
      </c>
      <c r="N14" s="99">
        <f t="shared" si="24"/>
        <v>0</v>
      </c>
      <c r="O14" s="99">
        <f t="shared" si="24"/>
        <v>66</v>
      </c>
      <c r="P14" s="99">
        <f t="shared" si="24"/>
        <v>12</v>
      </c>
      <c r="Q14" s="99">
        <f t="shared" si="24"/>
        <v>5</v>
      </c>
      <c r="R14" s="99">
        <f t="shared" si="24"/>
        <v>83</v>
      </c>
      <c r="S14" s="99">
        <f t="shared" si="24"/>
        <v>13</v>
      </c>
      <c r="T14" s="99">
        <f t="shared" si="24"/>
        <v>28</v>
      </c>
      <c r="U14" s="99">
        <f t="shared" si="24"/>
        <v>0</v>
      </c>
      <c r="V14" s="100">
        <f t="shared" si="24"/>
        <v>41</v>
      </c>
      <c r="W14" s="3"/>
      <c r="X14" s="97" t="s">
        <v>22</v>
      </c>
      <c r="Y14" s="98">
        <f t="shared" ref="Y14:AT14" si="25">SUM(Y6:Y13)</f>
        <v>30</v>
      </c>
      <c r="Z14" s="99">
        <f t="shared" si="25"/>
        <v>9</v>
      </c>
      <c r="AA14" s="99">
        <f t="shared" si="25"/>
        <v>0</v>
      </c>
      <c r="AB14" s="99">
        <f t="shared" si="25"/>
        <v>39</v>
      </c>
      <c r="AC14" s="99">
        <f t="shared" si="25"/>
        <v>0</v>
      </c>
      <c r="AD14" s="99">
        <f t="shared" si="25"/>
        <v>0</v>
      </c>
      <c r="AE14" s="99">
        <f t="shared" si="25"/>
        <v>15</v>
      </c>
      <c r="AF14" s="99">
        <f t="shared" si="25"/>
        <v>3</v>
      </c>
      <c r="AG14" s="99">
        <f t="shared" si="25"/>
        <v>18</v>
      </c>
      <c r="AH14" s="99">
        <f t="shared" si="25"/>
        <v>5</v>
      </c>
      <c r="AI14" s="99">
        <f t="shared" si="25"/>
        <v>5</v>
      </c>
      <c r="AJ14" s="99">
        <f t="shared" si="25"/>
        <v>0</v>
      </c>
      <c r="AK14" s="99">
        <f t="shared" si="25"/>
        <v>0</v>
      </c>
      <c r="AL14" s="99">
        <f t="shared" si="25"/>
        <v>0</v>
      </c>
      <c r="AM14" s="99">
        <f t="shared" si="25"/>
        <v>16</v>
      </c>
      <c r="AN14" s="99">
        <f t="shared" si="25"/>
        <v>40</v>
      </c>
      <c r="AO14" s="99">
        <f t="shared" si="25"/>
        <v>8</v>
      </c>
      <c r="AP14" s="99">
        <f t="shared" si="25"/>
        <v>64</v>
      </c>
      <c r="AQ14" s="99">
        <f t="shared" si="25"/>
        <v>159</v>
      </c>
      <c r="AR14" s="99">
        <f t="shared" si="25"/>
        <v>111</v>
      </c>
      <c r="AS14" s="99">
        <f t="shared" si="25"/>
        <v>13</v>
      </c>
      <c r="AT14" s="100">
        <f t="shared" si="25"/>
        <v>283</v>
      </c>
      <c r="AV14" s="146"/>
    </row>
    <row r="15" spans="1:48" s="10" customFormat="1" ht="14.25" customHeight="1" x14ac:dyDescent="0.3">
      <c r="A15" s="58" t="s">
        <v>23</v>
      </c>
      <c r="B15" s="53"/>
      <c r="C15" s="20"/>
      <c r="D15" s="21">
        <f>SUM(B15:C15)</f>
        <v>0</v>
      </c>
      <c r="E15" s="20"/>
      <c r="F15" s="20"/>
      <c r="G15" s="21">
        <f t="shared" si="15"/>
        <v>0</v>
      </c>
      <c r="H15" s="20"/>
      <c r="I15" s="20"/>
      <c r="J15" s="20"/>
      <c r="K15" s="21">
        <f t="shared" ref="K15:K33" si="26">SUM(H15:J15)</f>
        <v>0</v>
      </c>
      <c r="L15" s="20"/>
      <c r="M15" s="20"/>
      <c r="N15" s="21">
        <f t="shared" si="3"/>
        <v>0</v>
      </c>
      <c r="O15" s="20"/>
      <c r="P15" s="20"/>
      <c r="Q15" s="20"/>
      <c r="R15" s="21">
        <f t="shared" ref="R15:R33" si="27">SUM(O15:Q15)</f>
        <v>0</v>
      </c>
      <c r="S15" s="20"/>
      <c r="T15" s="21"/>
      <c r="U15" s="21"/>
      <c r="V15" s="22">
        <f t="shared" ref="V15:V33" si="28">SUM(S15:U15)</f>
        <v>0</v>
      </c>
      <c r="W15" s="3"/>
      <c r="X15" s="58" t="s">
        <v>23</v>
      </c>
      <c r="Y15" s="53"/>
      <c r="Z15" s="20"/>
      <c r="AA15" s="20"/>
      <c r="AB15" s="21">
        <f t="shared" ref="AB15:AB19" si="29">SUM(Y15:AA15)</f>
        <v>0</v>
      </c>
      <c r="AC15" s="20"/>
      <c r="AD15" s="21">
        <f t="shared" ref="AD15:AD16" si="30">SUM(AC15)</f>
        <v>0</v>
      </c>
      <c r="AE15" s="20"/>
      <c r="AF15" s="20"/>
      <c r="AG15" s="21">
        <f t="shared" si="7"/>
        <v>0</v>
      </c>
      <c r="AH15" s="20"/>
      <c r="AI15" s="21">
        <f t="shared" si="8"/>
        <v>0</v>
      </c>
      <c r="AJ15" s="20">
        <v>16</v>
      </c>
      <c r="AK15" s="20">
        <v>22</v>
      </c>
      <c r="AL15" s="21">
        <f>SUM(AJ15:AK15)</f>
        <v>38</v>
      </c>
      <c r="AM15" s="20"/>
      <c r="AN15" s="20"/>
      <c r="AO15" s="20"/>
      <c r="AP15" s="21">
        <f t="shared" ref="AP15:AP19" si="31">SUM(AM15:AO15)</f>
        <v>0</v>
      </c>
      <c r="AQ15" s="21">
        <f t="shared" ref="AQ15:AQ19" si="32">AJ15+E15+H15+L15+O15+S15+Y15+AE15+AH15+AM15+B15+AC15</f>
        <v>16</v>
      </c>
      <c r="AR15" s="21">
        <f t="shared" ref="AR15:AR19" si="33">AK15+F15+I15+M15+P15+T15+Z15+AF15+AN15+C15</f>
        <v>22</v>
      </c>
      <c r="AS15" s="21">
        <f t="shared" ref="AS15:AS19" si="34">AO15+AA15+U15+Q15+J15</f>
        <v>0</v>
      </c>
      <c r="AT15" s="22">
        <f t="shared" ref="AT15:AT40" si="35">SUM(AQ15:AS15)</f>
        <v>38</v>
      </c>
    </row>
    <row r="16" spans="1:48" s="10" customFormat="1" ht="14.25" customHeight="1" x14ac:dyDescent="0.3">
      <c r="A16" s="58" t="s">
        <v>31</v>
      </c>
      <c r="B16" s="53"/>
      <c r="C16" s="20"/>
      <c r="D16" s="21">
        <f t="shared" ref="D16" si="36">SUM(B16:C16)</f>
        <v>0</v>
      </c>
      <c r="E16" s="20"/>
      <c r="F16" s="20"/>
      <c r="G16" s="21">
        <f t="shared" ref="G16" si="37">SUM(E16:F16)</f>
        <v>0</v>
      </c>
      <c r="H16" s="20"/>
      <c r="I16" s="20"/>
      <c r="J16" s="20"/>
      <c r="K16" s="21">
        <f t="shared" ref="K16" si="38">SUM(H16:J16)</f>
        <v>0</v>
      </c>
      <c r="L16" s="20"/>
      <c r="M16" s="20">
        <v>2</v>
      </c>
      <c r="N16" s="21">
        <f t="shared" ref="N16" si="39">SUM(L16:M16)</f>
        <v>2</v>
      </c>
      <c r="O16" s="20"/>
      <c r="P16" s="20"/>
      <c r="Q16" s="20"/>
      <c r="R16" s="21">
        <f t="shared" ref="R16" si="40">SUM(O16:Q16)</f>
        <v>0</v>
      </c>
      <c r="S16" s="20"/>
      <c r="T16" s="21"/>
      <c r="U16" s="21"/>
      <c r="V16" s="22">
        <f t="shared" ref="V16" si="41">SUM(S16:U16)</f>
        <v>0</v>
      </c>
      <c r="W16" s="3"/>
      <c r="X16" s="58" t="s">
        <v>31</v>
      </c>
      <c r="Y16" s="53"/>
      <c r="Z16" s="20"/>
      <c r="AA16" s="20"/>
      <c r="AB16" s="21">
        <f t="shared" ref="AB16" si="42">SUM(Y16:AA16)</f>
        <v>0</v>
      </c>
      <c r="AC16" s="20"/>
      <c r="AD16" s="21">
        <f t="shared" si="30"/>
        <v>0</v>
      </c>
      <c r="AE16" s="20"/>
      <c r="AF16" s="20"/>
      <c r="AG16" s="21">
        <f t="shared" ref="AG16" si="43">SUM(AE16:AF16)</f>
        <v>0</v>
      </c>
      <c r="AH16" s="20"/>
      <c r="AI16" s="21">
        <f t="shared" ref="AI16" si="44">SUM(AH16)</f>
        <v>0</v>
      </c>
      <c r="AJ16" s="20"/>
      <c r="AK16" s="20"/>
      <c r="AL16" s="21">
        <f t="shared" ref="AL16:AL17" si="45">SUM(AJ16:AK16)</f>
        <v>0</v>
      </c>
      <c r="AM16" s="20"/>
      <c r="AN16" s="20"/>
      <c r="AO16" s="20"/>
      <c r="AP16" s="21">
        <f t="shared" ref="AP16" si="46">SUM(AM16:AO16)</f>
        <v>0</v>
      </c>
      <c r="AQ16" s="21">
        <f t="shared" si="32"/>
        <v>0</v>
      </c>
      <c r="AR16" s="21">
        <f t="shared" si="33"/>
        <v>2</v>
      </c>
      <c r="AS16" s="21">
        <f t="shared" si="34"/>
        <v>0</v>
      </c>
      <c r="AT16" s="22">
        <f t="shared" si="35"/>
        <v>2</v>
      </c>
    </row>
    <row r="17" spans="1:46" s="10" customFormat="1" ht="14.25" customHeight="1" x14ac:dyDescent="0.3">
      <c r="A17" s="58" t="s">
        <v>25</v>
      </c>
      <c r="B17" s="53"/>
      <c r="C17" s="20"/>
      <c r="D17" s="21">
        <f t="shared" ref="D17:D38" si="47">SUM(B17:C17)</f>
        <v>0</v>
      </c>
      <c r="E17" s="20"/>
      <c r="F17" s="20"/>
      <c r="G17" s="21">
        <f t="shared" si="15"/>
        <v>0</v>
      </c>
      <c r="H17" s="20"/>
      <c r="I17" s="20"/>
      <c r="J17" s="20"/>
      <c r="K17" s="21">
        <f t="shared" si="26"/>
        <v>0</v>
      </c>
      <c r="L17" s="20"/>
      <c r="M17" s="20"/>
      <c r="N17" s="21">
        <f t="shared" si="3"/>
        <v>0</v>
      </c>
      <c r="O17" s="20">
        <v>1</v>
      </c>
      <c r="P17" s="20"/>
      <c r="Q17" s="20"/>
      <c r="R17" s="21">
        <f t="shared" si="27"/>
        <v>1</v>
      </c>
      <c r="S17" s="20"/>
      <c r="T17" s="21"/>
      <c r="U17" s="21"/>
      <c r="V17" s="22">
        <f t="shared" si="28"/>
        <v>0</v>
      </c>
      <c r="W17" s="3"/>
      <c r="X17" s="58" t="s">
        <v>25</v>
      </c>
      <c r="Y17" s="53"/>
      <c r="Z17" s="20"/>
      <c r="AA17" s="20"/>
      <c r="AB17" s="21">
        <f t="shared" si="29"/>
        <v>0</v>
      </c>
      <c r="AC17" s="20"/>
      <c r="AD17" s="21">
        <f>SUM(AC17)</f>
        <v>0</v>
      </c>
      <c r="AE17" s="20"/>
      <c r="AF17" s="20"/>
      <c r="AG17" s="21">
        <f>SUM(AE17:AF17)</f>
        <v>0</v>
      </c>
      <c r="AH17" s="20"/>
      <c r="AI17" s="21">
        <f t="shared" si="8"/>
        <v>0</v>
      </c>
      <c r="AJ17" s="20"/>
      <c r="AK17" s="20"/>
      <c r="AL17" s="21">
        <f t="shared" si="45"/>
        <v>0</v>
      </c>
      <c r="AM17" s="20"/>
      <c r="AN17" s="20"/>
      <c r="AO17" s="20"/>
      <c r="AP17" s="21">
        <f t="shared" si="31"/>
        <v>0</v>
      </c>
      <c r="AQ17" s="21">
        <f t="shared" si="32"/>
        <v>1</v>
      </c>
      <c r="AR17" s="21">
        <f t="shared" si="33"/>
        <v>0</v>
      </c>
      <c r="AS17" s="21">
        <f t="shared" si="34"/>
        <v>0</v>
      </c>
      <c r="AT17" s="22">
        <f t="shared" si="35"/>
        <v>1</v>
      </c>
    </row>
    <row r="18" spans="1:46" s="10" customFormat="1" ht="14.25" customHeight="1" x14ac:dyDescent="0.3">
      <c r="A18" s="58" t="s">
        <v>27</v>
      </c>
      <c r="B18" s="53"/>
      <c r="C18" s="20"/>
      <c r="D18" s="21">
        <f t="shared" si="47"/>
        <v>0</v>
      </c>
      <c r="E18" s="20"/>
      <c r="F18" s="20"/>
      <c r="G18" s="21">
        <f t="shared" si="15"/>
        <v>0</v>
      </c>
      <c r="H18" s="20"/>
      <c r="I18" s="20"/>
      <c r="J18" s="20"/>
      <c r="K18" s="21">
        <f t="shared" si="26"/>
        <v>0</v>
      </c>
      <c r="L18" s="20"/>
      <c r="M18" s="20"/>
      <c r="N18" s="21">
        <f t="shared" si="3"/>
        <v>0</v>
      </c>
      <c r="O18" s="20">
        <v>1</v>
      </c>
      <c r="P18" s="20"/>
      <c r="Q18" s="20"/>
      <c r="R18" s="21">
        <f t="shared" si="27"/>
        <v>1</v>
      </c>
      <c r="S18" s="20"/>
      <c r="T18" s="21"/>
      <c r="U18" s="21"/>
      <c r="V18" s="22">
        <f t="shared" si="28"/>
        <v>0</v>
      </c>
      <c r="W18" s="3"/>
      <c r="X18" s="58" t="s">
        <v>27</v>
      </c>
      <c r="Y18" s="53"/>
      <c r="Z18" s="20"/>
      <c r="AA18" s="20"/>
      <c r="AB18" s="21">
        <f t="shared" si="29"/>
        <v>0</v>
      </c>
      <c r="AC18" s="20"/>
      <c r="AD18" s="21">
        <f t="shared" ref="AD18:AD19" si="48">SUM(AC18)</f>
        <v>0</v>
      </c>
      <c r="AE18" s="20"/>
      <c r="AF18" s="20"/>
      <c r="AG18" s="21">
        <f t="shared" si="7"/>
        <v>0</v>
      </c>
      <c r="AH18" s="20"/>
      <c r="AI18" s="21">
        <f t="shared" si="8"/>
        <v>0</v>
      </c>
      <c r="AJ18" s="20"/>
      <c r="AK18" s="20"/>
      <c r="AL18" s="21">
        <f>SUM(AJ18:AK18)</f>
        <v>0</v>
      </c>
      <c r="AM18" s="20"/>
      <c r="AN18" s="20"/>
      <c r="AO18" s="20"/>
      <c r="AP18" s="21">
        <f t="shared" si="31"/>
        <v>0</v>
      </c>
      <c r="AQ18" s="21">
        <f t="shared" si="32"/>
        <v>1</v>
      </c>
      <c r="AR18" s="21">
        <f t="shared" si="33"/>
        <v>0</v>
      </c>
      <c r="AS18" s="21">
        <f t="shared" si="34"/>
        <v>0</v>
      </c>
      <c r="AT18" s="22">
        <f t="shared" si="35"/>
        <v>1</v>
      </c>
    </row>
    <row r="19" spans="1:46" s="10" customFormat="1" ht="14.25" customHeight="1" x14ac:dyDescent="0.3">
      <c r="A19" s="58" t="s">
        <v>29</v>
      </c>
      <c r="B19" s="53"/>
      <c r="C19" s="20"/>
      <c r="D19" s="21">
        <f t="shared" si="47"/>
        <v>0</v>
      </c>
      <c r="E19" s="20"/>
      <c r="F19" s="20"/>
      <c r="G19" s="21">
        <f t="shared" si="15"/>
        <v>0</v>
      </c>
      <c r="H19" s="20"/>
      <c r="I19" s="20"/>
      <c r="J19" s="20"/>
      <c r="K19" s="21">
        <f t="shared" si="26"/>
        <v>0</v>
      </c>
      <c r="L19" s="20"/>
      <c r="M19" s="20"/>
      <c r="N19" s="21">
        <f t="shared" si="3"/>
        <v>0</v>
      </c>
      <c r="O19" s="20"/>
      <c r="P19" s="20">
        <v>1</v>
      </c>
      <c r="Q19" s="20"/>
      <c r="R19" s="21">
        <f t="shared" si="27"/>
        <v>1</v>
      </c>
      <c r="S19" s="20"/>
      <c r="T19" s="21"/>
      <c r="U19" s="21"/>
      <c r="V19" s="22">
        <f t="shared" si="28"/>
        <v>0</v>
      </c>
      <c r="W19" s="3"/>
      <c r="X19" s="58" t="s">
        <v>29</v>
      </c>
      <c r="Y19" s="53"/>
      <c r="Z19" s="20"/>
      <c r="AA19" s="20"/>
      <c r="AB19" s="21">
        <f t="shared" si="29"/>
        <v>0</v>
      </c>
      <c r="AC19" s="20"/>
      <c r="AD19" s="21">
        <f t="shared" si="48"/>
        <v>0</v>
      </c>
      <c r="AE19" s="20"/>
      <c r="AF19" s="20"/>
      <c r="AG19" s="21">
        <f t="shared" si="7"/>
        <v>0</v>
      </c>
      <c r="AH19" s="20"/>
      <c r="AI19" s="21">
        <f t="shared" si="8"/>
        <v>0</v>
      </c>
      <c r="AJ19" s="20"/>
      <c r="AK19" s="20"/>
      <c r="AL19" s="21">
        <f t="shared" ref="AL19:AL37" si="49">SUM(AJ19:AK19)</f>
        <v>0</v>
      </c>
      <c r="AM19" s="170">
        <v>2</v>
      </c>
      <c r="AN19" s="20"/>
      <c r="AO19" s="20"/>
      <c r="AP19" s="21">
        <f t="shared" si="31"/>
        <v>2</v>
      </c>
      <c r="AQ19" s="21">
        <f t="shared" si="32"/>
        <v>2</v>
      </c>
      <c r="AR19" s="21">
        <f t="shared" si="33"/>
        <v>1</v>
      </c>
      <c r="AS19" s="21">
        <f t="shared" si="34"/>
        <v>0</v>
      </c>
      <c r="AT19" s="22">
        <f t="shared" si="35"/>
        <v>3</v>
      </c>
    </row>
    <row r="20" spans="1:46" s="10" customFormat="1" ht="14.25" customHeight="1" x14ac:dyDescent="0.3">
      <c r="A20" s="58" t="s">
        <v>102</v>
      </c>
      <c r="B20" s="53"/>
      <c r="C20" s="20"/>
      <c r="D20" s="21">
        <f>SUM(B20:C20)</f>
        <v>0</v>
      </c>
      <c r="E20" s="20"/>
      <c r="F20" s="20"/>
      <c r="G20" s="21">
        <f>SUM(E20:F20)</f>
        <v>0</v>
      </c>
      <c r="H20" s="20"/>
      <c r="I20" s="20"/>
      <c r="J20" s="20"/>
      <c r="K20" s="21">
        <f t="shared" ref="K20" si="50">SUM(H20:J20)</f>
        <v>0</v>
      </c>
      <c r="L20" s="20"/>
      <c r="M20" s="20"/>
      <c r="N20" s="21">
        <f>SUM(L20:M20)</f>
        <v>0</v>
      </c>
      <c r="O20" s="20">
        <v>1</v>
      </c>
      <c r="P20" s="20"/>
      <c r="Q20" s="20"/>
      <c r="R20" s="21">
        <f t="shared" ref="R20" si="51">SUM(O20:Q20)</f>
        <v>1</v>
      </c>
      <c r="S20" s="20"/>
      <c r="T20" s="21"/>
      <c r="U20" s="21"/>
      <c r="V20" s="22">
        <f t="shared" ref="V20" si="52">SUM(S20:U20)</f>
        <v>0</v>
      </c>
      <c r="W20" s="3"/>
      <c r="X20" s="58" t="s">
        <v>102</v>
      </c>
      <c r="Y20" s="53"/>
      <c r="Z20" s="20"/>
      <c r="AA20" s="20"/>
      <c r="AB20" s="21">
        <f t="shared" ref="AB20" si="53">SUM(Y20:AA20)</f>
        <v>0</v>
      </c>
      <c r="AC20" s="20"/>
      <c r="AD20" s="21">
        <f>SUM(AC20)</f>
        <v>0</v>
      </c>
      <c r="AE20" s="20"/>
      <c r="AF20" s="20"/>
      <c r="AG20" s="21">
        <f>SUM(AE20:AF20)</f>
        <v>0</v>
      </c>
      <c r="AH20" s="20"/>
      <c r="AI20" s="21">
        <f>SUM(AH20)</f>
        <v>0</v>
      </c>
      <c r="AJ20" s="20"/>
      <c r="AK20" s="20"/>
      <c r="AL20" s="21">
        <f>SUM(AJ20:AK20)</f>
        <v>0</v>
      </c>
      <c r="AM20" s="20"/>
      <c r="AN20" s="20"/>
      <c r="AO20" s="20"/>
      <c r="AP20" s="21">
        <f t="shared" ref="AP20" si="54">SUM(AM20:AO20)</f>
        <v>0</v>
      </c>
      <c r="AQ20" s="21">
        <f t="shared" ref="AQ20" si="55">AJ20+E20+H20+L20+O20+S20+Y20+AE20+AH20+AM20+B20+AC20</f>
        <v>1</v>
      </c>
      <c r="AR20" s="21">
        <f t="shared" ref="AR20" si="56">AK20+F20+I20+M20+P20+T20+Z20+AF20+AN20+C20</f>
        <v>0</v>
      </c>
      <c r="AS20" s="21">
        <f t="shared" ref="AS20" si="57">AO20+AA20+U20+Q20+J20</f>
        <v>0</v>
      </c>
      <c r="AT20" s="22">
        <f t="shared" ref="AT20" si="58">SUM(AQ20:AS20)</f>
        <v>1</v>
      </c>
    </row>
    <row r="21" spans="1:46" s="10" customFormat="1" ht="14.25" customHeight="1" x14ac:dyDescent="0.3">
      <c r="A21" s="148" t="s">
        <v>108</v>
      </c>
      <c r="B21" s="53"/>
      <c r="C21" s="20"/>
      <c r="D21" s="21">
        <f>SUM(B21:C21)</f>
        <v>0</v>
      </c>
      <c r="E21" s="20"/>
      <c r="F21" s="20"/>
      <c r="G21" s="21">
        <f>SUM(E21:F21)</f>
        <v>0</v>
      </c>
      <c r="H21" s="20">
        <v>2</v>
      </c>
      <c r="I21" s="20"/>
      <c r="J21" s="20"/>
      <c r="K21" s="21">
        <f t="shared" ref="K21:K26" si="59">SUM(H21:J21)</f>
        <v>2</v>
      </c>
      <c r="L21" s="20"/>
      <c r="M21" s="20"/>
      <c r="N21" s="21">
        <f>SUM(L21:M21)</f>
        <v>0</v>
      </c>
      <c r="O21" s="20"/>
      <c r="P21" s="20"/>
      <c r="Q21" s="20"/>
      <c r="R21" s="21">
        <f t="shared" ref="R21:R26" si="60">SUM(O21:Q21)</f>
        <v>0</v>
      </c>
      <c r="S21" s="20"/>
      <c r="T21" s="21"/>
      <c r="U21" s="21"/>
      <c r="V21" s="22">
        <f t="shared" ref="V21:V26" si="61">SUM(S21:U21)</f>
        <v>0</v>
      </c>
      <c r="W21" s="3"/>
      <c r="X21" s="148" t="s">
        <v>108</v>
      </c>
      <c r="Y21" s="53"/>
      <c r="Z21" s="20"/>
      <c r="AA21" s="20"/>
      <c r="AB21" s="21">
        <f t="shared" ref="AB21:AB22" si="62">SUM(Y21:AA21)</f>
        <v>0</v>
      </c>
      <c r="AC21" s="20"/>
      <c r="AD21" s="21">
        <f>SUM(AC21)</f>
        <v>0</v>
      </c>
      <c r="AE21" s="20"/>
      <c r="AF21" s="20"/>
      <c r="AG21" s="21">
        <f>SUM(AE21:AF21)</f>
        <v>0</v>
      </c>
      <c r="AH21" s="20"/>
      <c r="AI21" s="21">
        <f>SUM(AH21)</f>
        <v>0</v>
      </c>
      <c r="AJ21" s="20"/>
      <c r="AK21" s="20"/>
      <c r="AL21" s="21">
        <f>SUM(AJ21:AK21)</f>
        <v>0</v>
      </c>
      <c r="AM21" s="20"/>
      <c r="AN21" s="20"/>
      <c r="AO21" s="20"/>
      <c r="AP21" s="21">
        <f t="shared" ref="AP21:AP22" si="63">SUM(AM21:AO21)</f>
        <v>0</v>
      </c>
      <c r="AQ21" s="21">
        <f t="shared" ref="AQ21:AQ22" si="64">AJ21+E21+H21+L21+O21+S21+Y21+AE21+AH21+AM21+B21+AC21</f>
        <v>2</v>
      </c>
      <c r="AR21" s="21">
        <f t="shared" ref="AR21:AR22" si="65">AK21+F21+I21+M21+P21+T21+Z21+AF21+AN21+C21</f>
        <v>0</v>
      </c>
      <c r="AS21" s="21">
        <f t="shared" ref="AS21:AS22" si="66">AO21+AA21+U21+Q21+J21</f>
        <v>0</v>
      </c>
      <c r="AT21" s="22">
        <f t="shared" ref="AT21:AT22" si="67">SUM(AQ21:AS21)</f>
        <v>2</v>
      </c>
    </row>
    <row r="22" spans="1:46" s="10" customFormat="1" ht="14.25" customHeight="1" x14ac:dyDescent="0.3">
      <c r="A22" s="148" t="s">
        <v>117</v>
      </c>
      <c r="B22" s="53"/>
      <c r="C22" s="20"/>
      <c r="D22" s="21">
        <f>SUM(B22:C22)</f>
        <v>0</v>
      </c>
      <c r="E22" s="20"/>
      <c r="F22" s="20"/>
      <c r="G22" s="21">
        <f>SUM(E22:F22)</f>
        <v>0</v>
      </c>
      <c r="H22" s="20">
        <v>1</v>
      </c>
      <c r="I22" s="20"/>
      <c r="J22" s="20"/>
      <c r="K22" s="21">
        <f t="shared" si="59"/>
        <v>1</v>
      </c>
      <c r="L22" s="20"/>
      <c r="M22" s="20"/>
      <c r="N22" s="21">
        <f>SUM(L22:M22)</f>
        <v>0</v>
      </c>
      <c r="O22" s="20">
        <v>3</v>
      </c>
      <c r="P22" s="20"/>
      <c r="Q22" s="20"/>
      <c r="R22" s="21">
        <f t="shared" si="60"/>
        <v>3</v>
      </c>
      <c r="S22" s="20"/>
      <c r="T22" s="21"/>
      <c r="U22" s="21"/>
      <c r="V22" s="22">
        <f t="shared" si="61"/>
        <v>0</v>
      </c>
      <c r="W22" s="3"/>
      <c r="X22" s="148" t="s">
        <v>117</v>
      </c>
      <c r="Y22" s="53"/>
      <c r="Z22" s="20"/>
      <c r="AA22" s="20"/>
      <c r="AB22" s="21">
        <f t="shared" si="62"/>
        <v>0</v>
      </c>
      <c r="AC22" s="20"/>
      <c r="AD22" s="21">
        <f>SUM(AC22)</f>
        <v>0</v>
      </c>
      <c r="AE22" s="20">
        <v>1</v>
      </c>
      <c r="AF22" s="20"/>
      <c r="AG22" s="21">
        <f>SUM(AE22:AF22)</f>
        <v>1</v>
      </c>
      <c r="AH22" s="20"/>
      <c r="AI22" s="21">
        <f>SUM(AH22)</f>
        <v>0</v>
      </c>
      <c r="AJ22" s="20"/>
      <c r="AK22" s="20"/>
      <c r="AL22" s="21">
        <f>SUM(AJ22:AK22)</f>
        <v>0</v>
      </c>
      <c r="AM22" s="20"/>
      <c r="AN22" s="20"/>
      <c r="AO22" s="20"/>
      <c r="AP22" s="21">
        <f t="shared" si="63"/>
        <v>0</v>
      </c>
      <c r="AQ22" s="21">
        <f t="shared" si="64"/>
        <v>5</v>
      </c>
      <c r="AR22" s="21">
        <f t="shared" si="65"/>
        <v>0</v>
      </c>
      <c r="AS22" s="21">
        <f t="shared" si="66"/>
        <v>0</v>
      </c>
      <c r="AT22" s="22">
        <f t="shared" si="67"/>
        <v>5</v>
      </c>
    </row>
    <row r="23" spans="1:46" s="10" customFormat="1" ht="14.25" customHeight="1" x14ac:dyDescent="0.3">
      <c r="A23" s="58" t="s">
        <v>126</v>
      </c>
      <c r="B23" s="53"/>
      <c r="C23" s="20"/>
      <c r="D23" s="21">
        <f>SUM(B23:C23)</f>
        <v>0</v>
      </c>
      <c r="E23" s="20"/>
      <c r="F23" s="20"/>
      <c r="G23" s="21">
        <f>SUM(E23:F23)</f>
        <v>0</v>
      </c>
      <c r="H23" s="20"/>
      <c r="I23" s="20"/>
      <c r="J23" s="20"/>
      <c r="K23" s="21">
        <f t="shared" ref="K23" si="68">SUM(H23:J23)</f>
        <v>0</v>
      </c>
      <c r="L23" s="20"/>
      <c r="M23" s="20"/>
      <c r="N23" s="21">
        <f>SUM(L23:M23)</f>
        <v>0</v>
      </c>
      <c r="O23" s="20">
        <v>1</v>
      </c>
      <c r="P23" s="20"/>
      <c r="Q23" s="20"/>
      <c r="R23" s="21">
        <f t="shared" ref="R23" si="69">SUM(O23:Q23)</f>
        <v>1</v>
      </c>
      <c r="S23" s="20"/>
      <c r="T23" s="21"/>
      <c r="U23" s="21"/>
      <c r="V23" s="22">
        <f t="shared" ref="V23" si="70">SUM(S23:U23)</f>
        <v>0</v>
      </c>
      <c r="W23" s="3"/>
      <c r="X23" s="58" t="s">
        <v>126</v>
      </c>
      <c r="Y23" s="53"/>
      <c r="Z23" s="20"/>
      <c r="AA23" s="20"/>
      <c r="AB23" s="21">
        <f t="shared" ref="AB23:AB33" si="71">SUM(Y23:AA23)</f>
        <v>0</v>
      </c>
      <c r="AC23" s="20"/>
      <c r="AD23" s="21">
        <f t="shared" ref="AD23:AD33" si="72">SUM(AC23)</f>
        <v>0</v>
      </c>
      <c r="AE23" s="20"/>
      <c r="AF23" s="20"/>
      <c r="AG23" s="21">
        <f t="shared" ref="AG23:AG33" si="73">SUM(AE23:AF23)</f>
        <v>0</v>
      </c>
      <c r="AH23" s="20"/>
      <c r="AI23" s="21">
        <f t="shared" ref="AI23:AI33" si="74">SUM(AH23)</f>
        <v>0</v>
      </c>
      <c r="AJ23" s="20"/>
      <c r="AK23" s="20"/>
      <c r="AL23" s="21">
        <f t="shared" ref="AL23:AL33" si="75">SUM(AJ23:AK23)</f>
        <v>0</v>
      </c>
      <c r="AM23" s="20">
        <v>3</v>
      </c>
      <c r="AN23" s="20"/>
      <c r="AO23" s="20"/>
      <c r="AP23" s="21">
        <f t="shared" ref="AP23:AP33" si="76">SUM(AM23:AO23)</f>
        <v>3</v>
      </c>
      <c r="AQ23" s="21">
        <f t="shared" ref="AQ23:AQ33" si="77">AJ23+E23+H23+L23+O23+S23+Y23+AE23+AH23+AM23+B23+AC23</f>
        <v>4</v>
      </c>
      <c r="AR23" s="21">
        <f t="shared" ref="AR23:AR33" si="78">AK23+F23+I23+M23+P23+T23+Z23+AF23+AN23+C23</f>
        <v>0</v>
      </c>
      <c r="AS23" s="21">
        <f t="shared" ref="AS23:AS33" si="79">AO23+AA23+U23+Q23+J23</f>
        <v>0</v>
      </c>
      <c r="AT23" s="22">
        <f t="shared" ref="AT23:AT33" si="80">SUM(AQ23:AS23)</f>
        <v>4</v>
      </c>
    </row>
    <row r="24" spans="1:46" s="10" customFormat="1" ht="14.25" customHeight="1" x14ac:dyDescent="0.3">
      <c r="A24" s="58" t="s">
        <v>125</v>
      </c>
      <c r="B24" s="53"/>
      <c r="C24" s="20"/>
      <c r="D24" s="21">
        <f t="shared" ref="D24" si="81">SUM(B24:C24)</f>
        <v>0</v>
      </c>
      <c r="E24" s="20"/>
      <c r="F24" s="20"/>
      <c r="G24" s="21">
        <f t="shared" ref="G24" si="82">SUM(E24:F24)</f>
        <v>0</v>
      </c>
      <c r="H24" s="20"/>
      <c r="I24" s="20"/>
      <c r="J24" s="20"/>
      <c r="K24" s="21">
        <f t="shared" si="59"/>
        <v>0</v>
      </c>
      <c r="L24" s="20"/>
      <c r="M24" s="20"/>
      <c r="N24" s="21">
        <f t="shared" ref="N24" si="83">SUM(L24:M24)</f>
        <v>0</v>
      </c>
      <c r="O24" s="20"/>
      <c r="P24" s="20"/>
      <c r="Q24" s="20"/>
      <c r="R24" s="21">
        <f t="shared" si="60"/>
        <v>0</v>
      </c>
      <c r="S24" s="20"/>
      <c r="T24" s="21"/>
      <c r="U24" s="21"/>
      <c r="V24" s="22">
        <f t="shared" si="61"/>
        <v>0</v>
      </c>
      <c r="W24" s="3"/>
      <c r="X24" s="58" t="s">
        <v>125</v>
      </c>
      <c r="Y24" s="53"/>
      <c r="Z24" s="20"/>
      <c r="AA24" s="20"/>
      <c r="AB24" s="21">
        <f t="shared" si="71"/>
        <v>0</v>
      </c>
      <c r="AC24" s="20"/>
      <c r="AD24" s="21">
        <f t="shared" si="72"/>
        <v>0</v>
      </c>
      <c r="AE24" s="20"/>
      <c r="AF24" s="20"/>
      <c r="AG24" s="21">
        <f t="shared" si="73"/>
        <v>0</v>
      </c>
      <c r="AH24" s="20"/>
      <c r="AI24" s="21">
        <f t="shared" si="74"/>
        <v>0</v>
      </c>
      <c r="AJ24" s="20">
        <v>1</v>
      </c>
      <c r="AK24" s="20"/>
      <c r="AL24" s="21">
        <f t="shared" si="75"/>
        <v>1</v>
      </c>
      <c r="AM24" s="20"/>
      <c r="AN24" s="20"/>
      <c r="AO24" s="20"/>
      <c r="AP24" s="21">
        <f t="shared" si="76"/>
        <v>0</v>
      </c>
      <c r="AQ24" s="21">
        <f t="shared" si="77"/>
        <v>1</v>
      </c>
      <c r="AR24" s="21">
        <f t="shared" si="78"/>
        <v>0</v>
      </c>
      <c r="AS24" s="21">
        <f t="shared" si="79"/>
        <v>0</v>
      </c>
      <c r="AT24" s="22">
        <f t="shared" si="80"/>
        <v>1</v>
      </c>
    </row>
    <row r="25" spans="1:46" s="10" customFormat="1" ht="14.25" customHeight="1" x14ac:dyDescent="0.3">
      <c r="A25" s="58" t="s">
        <v>123</v>
      </c>
      <c r="B25" s="53"/>
      <c r="C25" s="20"/>
      <c r="D25" s="21">
        <f t="shared" ref="D25:D33" si="84">SUM(B25:C25)</f>
        <v>0</v>
      </c>
      <c r="E25" s="20"/>
      <c r="F25" s="20"/>
      <c r="G25" s="21">
        <f t="shared" ref="G25:G33" si="85">SUM(E25:F25)</f>
        <v>0</v>
      </c>
      <c r="H25" s="20">
        <v>1</v>
      </c>
      <c r="I25" s="20"/>
      <c r="J25" s="20"/>
      <c r="K25" s="21">
        <f t="shared" si="59"/>
        <v>1</v>
      </c>
      <c r="L25" s="20"/>
      <c r="M25" s="20"/>
      <c r="N25" s="21">
        <f t="shared" ref="N25:N33" si="86">SUM(L25:M25)</f>
        <v>0</v>
      </c>
      <c r="O25" s="20"/>
      <c r="P25" s="20"/>
      <c r="Q25" s="20"/>
      <c r="R25" s="21">
        <f t="shared" si="60"/>
        <v>0</v>
      </c>
      <c r="S25" s="20"/>
      <c r="T25" s="21"/>
      <c r="U25" s="21"/>
      <c r="V25" s="22">
        <f t="shared" si="61"/>
        <v>0</v>
      </c>
      <c r="W25" s="3"/>
      <c r="X25" s="58" t="s">
        <v>123</v>
      </c>
      <c r="Y25" s="53"/>
      <c r="Z25" s="20"/>
      <c r="AA25" s="20"/>
      <c r="AB25" s="21">
        <f t="shared" si="71"/>
        <v>0</v>
      </c>
      <c r="AC25" s="20"/>
      <c r="AD25" s="21">
        <f t="shared" si="72"/>
        <v>0</v>
      </c>
      <c r="AE25" s="20"/>
      <c r="AF25" s="20"/>
      <c r="AG25" s="21">
        <f t="shared" si="73"/>
        <v>0</v>
      </c>
      <c r="AH25" s="20"/>
      <c r="AI25" s="21">
        <f t="shared" si="74"/>
        <v>0</v>
      </c>
      <c r="AJ25" s="20"/>
      <c r="AK25" s="20"/>
      <c r="AL25" s="21">
        <f t="shared" si="75"/>
        <v>0</v>
      </c>
      <c r="AM25" s="20"/>
      <c r="AN25" s="20"/>
      <c r="AO25" s="20"/>
      <c r="AP25" s="21">
        <f t="shared" si="76"/>
        <v>0</v>
      </c>
      <c r="AQ25" s="21">
        <f t="shared" si="77"/>
        <v>1</v>
      </c>
      <c r="AR25" s="21">
        <f t="shared" si="78"/>
        <v>0</v>
      </c>
      <c r="AS25" s="21">
        <f t="shared" si="79"/>
        <v>0</v>
      </c>
      <c r="AT25" s="22">
        <f t="shared" si="80"/>
        <v>1</v>
      </c>
    </row>
    <row r="26" spans="1:46" s="10" customFormat="1" ht="14.25" customHeight="1" x14ac:dyDescent="0.3">
      <c r="A26" s="58" t="s">
        <v>124</v>
      </c>
      <c r="B26" s="53"/>
      <c r="C26" s="20"/>
      <c r="D26" s="21">
        <f t="shared" si="84"/>
        <v>0</v>
      </c>
      <c r="E26" s="20"/>
      <c r="F26" s="20"/>
      <c r="G26" s="21">
        <f t="shared" si="85"/>
        <v>0</v>
      </c>
      <c r="H26" s="20"/>
      <c r="I26" s="20"/>
      <c r="J26" s="20"/>
      <c r="K26" s="21">
        <f t="shared" si="59"/>
        <v>0</v>
      </c>
      <c r="L26" s="20"/>
      <c r="M26" s="20"/>
      <c r="N26" s="21">
        <f t="shared" si="86"/>
        <v>0</v>
      </c>
      <c r="O26" s="20"/>
      <c r="P26" s="20"/>
      <c r="Q26" s="20"/>
      <c r="R26" s="21">
        <f t="shared" si="60"/>
        <v>0</v>
      </c>
      <c r="S26" s="20"/>
      <c r="T26" s="21"/>
      <c r="U26" s="21"/>
      <c r="V26" s="22">
        <f t="shared" si="61"/>
        <v>0</v>
      </c>
      <c r="W26" s="3"/>
      <c r="X26" s="58" t="s">
        <v>124</v>
      </c>
      <c r="Y26" s="53"/>
      <c r="Z26" s="20"/>
      <c r="AA26" s="20"/>
      <c r="AB26" s="21">
        <f t="shared" ref="AB26:AB31" si="87">SUM(Y26:AA26)</f>
        <v>0</v>
      </c>
      <c r="AC26" s="20"/>
      <c r="AD26" s="21">
        <f t="shared" ref="AD26" si="88">SUM(AC26)</f>
        <v>0</v>
      </c>
      <c r="AE26" s="20">
        <v>1</v>
      </c>
      <c r="AF26" s="20"/>
      <c r="AG26" s="21">
        <f t="shared" ref="AG26:AG32" si="89">SUM(AE26:AF26)</f>
        <v>1</v>
      </c>
      <c r="AH26" s="20"/>
      <c r="AI26" s="21">
        <f t="shared" ref="AI26" si="90">SUM(AH26)</f>
        <v>0</v>
      </c>
      <c r="AJ26" s="20"/>
      <c r="AK26" s="20"/>
      <c r="AL26" s="21">
        <f t="shared" ref="AL26:AL32" si="91">SUM(AJ26:AK26)</f>
        <v>0</v>
      </c>
      <c r="AM26" s="20"/>
      <c r="AN26" s="20"/>
      <c r="AO26" s="20"/>
      <c r="AP26" s="21">
        <f t="shared" ref="AP26:AP32" si="92">SUM(AM26:AO26)</f>
        <v>0</v>
      </c>
      <c r="AQ26" s="21">
        <f t="shared" ref="AQ26:AQ32" si="93">AJ26+E26+H26+L26+O26+S26+Y26+AE26+AH26+AM26+B26+AC26</f>
        <v>1</v>
      </c>
      <c r="AR26" s="21">
        <f t="shared" ref="AR26:AR32" si="94">AK26+F26+I26+M26+P26+T26+Z26+AF26+AN26+C26</f>
        <v>0</v>
      </c>
      <c r="AS26" s="21">
        <f t="shared" ref="AS26:AS32" si="95">AO26+AA26+U26+Q26+J26</f>
        <v>0</v>
      </c>
      <c r="AT26" s="22">
        <f t="shared" ref="AT26:AT32" si="96">SUM(AQ26:AS26)</f>
        <v>1</v>
      </c>
    </row>
    <row r="27" spans="1:46" s="10" customFormat="1" ht="14.25" customHeight="1" x14ac:dyDescent="0.3">
      <c r="A27" s="58" t="s">
        <v>129</v>
      </c>
      <c r="B27" s="53"/>
      <c r="C27" s="20"/>
      <c r="D27" s="21">
        <f t="shared" si="84"/>
        <v>0</v>
      </c>
      <c r="E27" s="20"/>
      <c r="F27" s="20"/>
      <c r="G27" s="21">
        <f t="shared" si="85"/>
        <v>0</v>
      </c>
      <c r="H27" s="20"/>
      <c r="I27" s="20"/>
      <c r="J27" s="20"/>
      <c r="K27" s="21">
        <f t="shared" ref="K27:K31" si="97">SUM(H27:J27)</f>
        <v>0</v>
      </c>
      <c r="L27" s="20"/>
      <c r="M27" s="20"/>
      <c r="N27" s="21">
        <f t="shared" si="86"/>
        <v>0</v>
      </c>
      <c r="O27" s="20"/>
      <c r="P27" s="20"/>
      <c r="Q27" s="20"/>
      <c r="R27" s="21">
        <f t="shared" ref="R27:R31" si="98">SUM(O27:Q27)</f>
        <v>0</v>
      </c>
      <c r="S27" s="20"/>
      <c r="T27" s="21"/>
      <c r="U27" s="21"/>
      <c r="V27" s="22">
        <f t="shared" ref="V27:V31" si="99">SUM(S27:U27)</f>
        <v>0</v>
      </c>
      <c r="W27" s="3"/>
      <c r="X27" s="58" t="s">
        <v>129</v>
      </c>
      <c r="Y27" s="53"/>
      <c r="Z27" s="20"/>
      <c r="AA27" s="20"/>
      <c r="AB27" s="21">
        <f t="shared" si="87"/>
        <v>0</v>
      </c>
      <c r="AC27" s="20"/>
      <c r="AD27" s="21">
        <f t="shared" ref="AD27:AD32" si="100">SUM(AC27)</f>
        <v>0</v>
      </c>
      <c r="AE27" s="20"/>
      <c r="AF27" s="20"/>
      <c r="AG27" s="21">
        <f t="shared" si="89"/>
        <v>0</v>
      </c>
      <c r="AH27" s="20"/>
      <c r="AI27" s="21">
        <f t="shared" ref="AI27:AI32" si="101">SUM(AH27)</f>
        <v>0</v>
      </c>
      <c r="AJ27" s="20"/>
      <c r="AK27" s="20"/>
      <c r="AL27" s="21">
        <f t="shared" si="91"/>
        <v>0</v>
      </c>
      <c r="AM27" s="20">
        <v>1</v>
      </c>
      <c r="AN27" s="20"/>
      <c r="AO27" s="20"/>
      <c r="AP27" s="21">
        <f t="shared" si="92"/>
        <v>1</v>
      </c>
      <c r="AQ27" s="21">
        <f t="shared" si="93"/>
        <v>1</v>
      </c>
      <c r="AR27" s="21">
        <f t="shared" si="94"/>
        <v>0</v>
      </c>
      <c r="AS27" s="21">
        <f t="shared" si="95"/>
        <v>0</v>
      </c>
      <c r="AT27" s="22">
        <f t="shared" si="96"/>
        <v>1</v>
      </c>
    </row>
    <row r="28" spans="1:46" s="10" customFormat="1" ht="14.25" customHeight="1" x14ac:dyDescent="0.3">
      <c r="A28" s="58" t="s">
        <v>127</v>
      </c>
      <c r="B28" s="53"/>
      <c r="C28" s="20"/>
      <c r="D28" s="21">
        <f t="shared" si="84"/>
        <v>0</v>
      </c>
      <c r="E28" s="20"/>
      <c r="F28" s="20"/>
      <c r="G28" s="21">
        <f t="shared" si="85"/>
        <v>0</v>
      </c>
      <c r="H28" s="20"/>
      <c r="I28" s="20"/>
      <c r="J28" s="20"/>
      <c r="K28" s="21">
        <f t="shared" si="97"/>
        <v>0</v>
      </c>
      <c r="L28" s="20"/>
      <c r="M28" s="20"/>
      <c r="N28" s="21">
        <f t="shared" si="86"/>
        <v>0</v>
      </c>
      <c r="O28" s="20"/>
      <c r="P28" s="20"/>
      <c r="Q28" s="20"/>
      <c r="R28" s="21">
        <f t="shared" si="98"/>
        <v>0</v>
      </c>
      <c r="S28" s="20"/>
      <c r="T28" s="21"/>
      <c r="U28" s="21"/>
      <c r="V28" s="22">
        <f t="shared" si="99"/>
        <v>0</v>
      </c>
      <c r="W28" s="3"/>
      <c r="X28" s="58" t="s">
        <v>127</v>
      </c>
      <c r="Y28" s="53"/>
      <c r="Z28" s="20"/>
      <c r="AA28" s="20"/>
      <c r="AB28" s="21">
        <f t="shared" si="87"/>
        <v>0</v>
      </c>
      <c r="AC28" s="20"/>
      <c r="AD28" s="21">
        <f t="shared" si="100"/>
        <v>0</v>
      </c>
      <c r="AE28" s="20">
        <v>1</v>
      </c>
      <c r="AF28" s="20"/>
      <c r="AG28" s="21">
        <f t="shared" si="89"/>
        <v>1</v>
      </c>
      <c r="AH28" s="20"/>
      <c r="AI28" s="21">
        <f t="shared" si="101"/>
        <v>0</v>
      </c>
      <c r="AJ28" s="20"/>
      <c r="AK28" s="20"/>
      <c r="AL28" s="21">
        <f t="shared" si="91"/>
        <v>0</v>
      </c>
      <c r="AM28" s="20"/>
      <c r="AN28" s="20"/>
      <c r="AO28" s="20"/>
      <c r="AP28" s="21">
        <f t="shared" si="92"/>
        <v>0</v>
      </c>
      <c r="AQ28" s="21">
        <f t="shared" si="93"/>
        <v>1</v>
      </c>
      <c r="AR28" s="21">
        <f t="shared" si="94"/>
        <v>0</v>
      </c>
      <c r="AS28" s="21">
        <f t="shared" si="95"/>
        <v>0</v>
      </c>
      <c r="AT28" s="22">
        <f t="shared" si="96"/>
        <v>1</v>
      </c>
    </row>
    <row r="29" spans="1:46" s="10" customFormat="1" ht="14.25" customHeight="1" x14ac:dyDescent="0.3">
      <c r="A29" s="58" t="s">
        <v>130</v>
      </c>
      <c r="B29" s="53"/>
      <c r="C29" s="20"/>
      <c r="D29" s="21">
        <f t="shared" si="84"/>
        <v>0</v>
      </c>
      <c r="E29" s="20"/>
      <c r="F29" s="20"/>
      <c r="G29" s="21">
        <f t="shared" si="85"/>
        <v>0</v>
      </c>
      <c r="H29" s="20"/>
      <c r="I29" s="20"/>
      <c r="J29" s="20"/>
      <c r="K29" s="21">
        <f t="shared" ref="K29:K30" si="102">SUM(H29:J29)</f>
        <v>0</v>
      </c>
      <c r="L29" s="20"/>
      <c r="M29" s="20"/>
      <c r="N29" s="21">
        <f t="shared" si="86"/>
        <v>0</v>
      </c>
      <c r="O29" s="20"/>
      <c r="P29" s="20"/>
      <c r="Q29" s="20"/>
      <c r="R29" s="21">
        <f t="shared" ref="R29:R30" si="103">SUM(O29:Q29)</f>
        <v>0</v>
      </c>
      <c r="S29" s="20">
        <v>1</v>
      </c>
      <c r="T29" s="21"/>
      <c r="U29" s="21"/>
      <c r="V29" s="22">
        <f t="shared" ref="V29:V30" si="104">SUM(S29:U29)</f>
        <v>1</v>
      </c>
      <c r="W29" s="3"/>
      <c r="X29" s="58" t="s">
        <v>130</v>
      </c>
      <c r="Y29" s="53"/>
      <c r="Z29" s="20"/>
      <c r="AA29" s="20"/>
      <c r="AB29" s="21">
        <f t="shared" ref="AB29:AB30" si="105">SUM(Y29:AA29)</f>
        <v>0</v>
      </c>
      <c r="AC29" s="20"/>
      <c r="AD29" s="21">
        <f t="shared" ref="AD29:AD30" si="106">SUM(AC29)</f>
        <v>0</v>
      </c>
      <c r="AE29" s="20"/>
      <c r="AF29" s="20"/>
      <c r="AG29" s="21">
        <f t="shared" ref="AG29:AG30" si="107">SUM(AE29:AF29)</f>
        <v>0</v>
      </c>
      <c r="AH29" s="20"/>
      <c r="AI29" s="21">
        <f t="shared" ref="AI29:AI30" si="108">SUM(AH29)</f>
        <v>0</v>
      </c>
      <c r="AJ29" s="20"/>
      <c r="AK29" s="20"/>
      <c r="AL29" s="21">
        <f t="shared" ref="AL29:AL30" si="109">SUM(AJ29:AK29)</f>
        <v>0</v>
      </c>
      <c r="AM29" s="20"/>
      <c r="AN29" s="20"/>
      <c r="AO29" s="20"/>
      <c r="AP29" s="21">
        <f t="shared" ref="AP29:AP30" si="110">SUM(AM29:AO29)</f>
        <v>0</v>
      </c>
      <c r="AQ29" s="21">
        <f t="shared" ref="AQ29:AQ30" si="111">AJ29+E29+H29+L29+O29+S29+Y29+AE29+AH29+AM29+B29+AC29</f>
        <v>1</v>
      </c>
      <c r="AR29" s="21">
        <f t="shared" ref="AR29:AR30" si="112">AK29+F29+I29+M29+P29+T29+Z29+AF29+AN29+C29</f>
        <v>0</v>
      </c>
      <c r="AS29" s="21">
        <f t="shared" ref="AS29:AS30" si="113">AO29+AA29+U29+Q29+J29</f>
        <v>0</v>
      </c>
      <c r="AT29" s="22">
        <f t="shared" ref="AT29:AT30" si="114">SUM(AQ29:AS29)</f>
        <v>1</v>
      </c>
    </row>
    <row r="30" spans="1:46" s="10" customFormat="1" ht="14.25" customHeight="1" x14ac:dyDescent="0.3">
      <c r="A30" s="58" t="s">
        <v>131</v>
      </c>
      <c r="B30" s="53"/>
      <c r="C30" s="20"/>
      <c r="D30" s="21">
        <f t="shared" si="84"/>
        <v>0</v>
      </c>
      <c r="E30" s="20"/>
      <c r="F30" s="20"/>
      <c r="G30" s="21">
        <f t="shared" si="85"/>
        <v>0</v>
      </c>
      <c r="H30" s="20"/>
      <c r="I30" s="20"/>
      <c r="J30" s="20"/>
      <c r="K30" s="21">
        <f t="shared" si="102"/>
        <v>0</v>
      </c>
      <c r="L30" s="20"/>
      <c r="M30" s="20"/>
      <c r="N30" s="21">
        <f t="shared" si="86"/>
        <v>0</v>
      </c>
      <c r="O30" s="20">
        <v>1</v>
      </c>
      <c r="P30" s="20"/>
      <c r="Q30" s="20"/>
      <c r="R30" s="21">
        <f t="shared" si="103"/>
        <v>1</v>
      </c>
      <c r="S30" s="20"/>
      <c r="T30" s="21"/>
      <c r="U30" s="21"/>
      <c r="V30" s="22">
        <f t="shared" si="104"/>
        <v>0</v>
      </c>
      <c r="W30" s="3"/>
      <c r="X30" s="58" t="s">
        <v>131</v>
      </c>
      <c r="Y30" s="53"/>
      <c r="Z30" s="20"/>
      <c r="AA30" s="20"/>
      <c r="AB30" s="21">
        <f t="shared" si="105"/>
        <v>0</v>
      </c>
      <c r="AC30" s="20"/>
      <c r="AD30" s="21">
        <f t="shared" si="106"/>
        <v>0</v>
      </c>
      <c r="AE30" s="20"/>
      <c r="AF30" s="20"/>
      <c r="AG30" s="21">
        <f t="shared" si="107"/>
        <v>0</v>
      </c>
      <c r="AH30" s="20"/>
      <c r="AI30" s="21">
        <f t="shared" si="108"/>
        <v>0</v>
      </c>
      <c r="AJ30" s="20"/>
      <c r="AK30" s="20"/>
      <c r="AL30" s="21">
        <f t="shared" si="109"/>
        <v>0</v>
      </c>
      <c r="AM30" s="20"/>
      <c r="AN30" s="20"/>
      <c r="AO30" s="20"/>
      <c r="AP30" s="21">
        <f t="shared" si="110"/>
        <v>0</v>
      </c>
      <c r="AQ30" s="21">
        <f t="shared" si="111"/>
        <v>1</v>
      </c>
      <c r="AR30" s="21">
        <f t="shared" si="112"/>
        <v>0</v>
      </c>
      <c r="AS30" s="21">
        <f t="shared" si="113"/>
        <v>0</v>
      </c>
      <c r="AT30" s="22">
        <f t="shared" si="114"/>
        <v>1</v>
      </c>
    </row>
    <row r="31" spans="1:46" s="10" customFormat="1" ht="14.25" customHeight="1" x14ac:dyDescent="0.3">
      <c r="A31" s="58" t="s">
        <v>132</v>
      </c>
      <c r="B31" s="53"/>
      <c r="C31" s="20"/>
      <c r="D31" s="21">
        <f t="shared" si="84"/>
        <v>0</v>
      </c>
      <c r="E31" s="20"/>
      <c r="F31" s="20"/>
      <c r="G31" s="21">
        <f t="shared" si="85"/>
        <v>0</v>
      </c>
      <c r="H31" s="20"/>
      <c r="I31" s="20"/>
      <c r="J31" s="20"/>
      <c r="K31" s="21">
        <f t="shared" si="97"/>
        <v>0</v>
      </c>
      <c r="L31" s="20"/>
      <c r="M31" s="20"/>
      <c r="N31" s="21">
        <f t="shared" si="86"/>
        <v>0</v>
      </c>
      <c r="O31" s="20"/>
      <c r="P31" s="20"/>
      <c r="Q31" s="20"/>
      <c r="R31" s="21">
        <f t="shared" si="98"/>
        <v>0</v>
      </c>
      <c r="S31" s="20">
        <v>1</v>
      </c>
      <c r="T31" s="21"/>
      <c r="U31" s="21"/>
      <c r="V31" s="22">
        <f t="shared" si="99"/>
        <v>1</v>
      </c>
      <c r="W31" s="3"/>
      <c r="X31" s="58" t="s">
        <v>132</v>
      </c>
      <c r="Y31" s="53"/>
      <c r="Z31" s="20"/>
      <c r="AA31" s="20"/>
      <c r="AB31" s="21">
        <f t="shared" si="87"/>
        <v>0</v>
      </c>
      <c r="AC31" s="20"/>
      <c r="AD31" s="21">
        <f t="shared" si="100"/>
        <v>0</v>
      </c>
      <c r="AE31" s="20"/>
      <c r="AF31" s="20"/>
      <c r="AG31" s="21">
        <f t="shared" si="89"/>
        <v>0</v>
      </c>
      <c r="AH31" s="20"/>
      <c r="AI31" s="21">
        <f t="shared" si="101"/>
        <v>0</v>
      </c>
      <c r="AJ31" s="20"/>
      <c r="AK31" s="20"/>
      <c r="AL31" s="21">
        <f t="shared" si="91"/>
        <v>0</v>
      </c>
      <c r="AM31" s="20"/>
      <c r="AN31" s="20"/>
      <c r="AO31" s="20"/>
      <c r="AP31" s="21">
        <f t="shared" si="92"/>
        <v>0</v>
      </c>
      <c r="AQ31" s="21">
        <f t="shared" si="93"/>
        <v>1</v>
      </c>
      <c r="AR31" s="21">
        <f t="shared" si="94"/>
        <v>0</v>
      </c>
      <c r="AS31" s="21">
        <f t="shared" si="95"/>
        <v>0</v>
      </c>
      <c r="AT31" s="22">
        <f t="shared" si="96"/>
        <v>1</v>
      </c>
    </row>
    <row r="32" spans="1:46" s="10" customFormat="1" ht="14.25" customHeight="1" x14ac:dyDescent="0.3">
      <c r="A32" s="58" t="s">
        <v>133</v>
      </c>
      <c r="B32" s="53"/>
      <c r="C32" s="20"/>
      <c r="D32" s="21">
        <f t="shared" ref="D32" si="115">SUM(B32:C32)</f>
        <v>0</v>
      </c>
      <c r="E32" s="20"/>
      <c r="F32" s="20"/>
      <c r="G32" s="21">
        <f t="shared" ref="G32" si="116">SUM(E32:F32)</f>
        <v>0</v>
      </c>
      <c r="H32" s="20"/>
      <c r="I32" s="20"/>
      <c r="J32" s="20"/>
      <c r="K32" s="21">
        <f t="shared" ref="K32" si="117">SUM(H32:J32)</f>
        <v>0</v>
      </c>
      <c r="L32" s="20"/>
      <c r="M32" s="20"/>
      <c r="N32" s="21">
        <f t="shared" ref="N32" si="118">SUM(L32:M32)</f>
        <v>0</v>
      </c>
      <c r="O32" s="20"/>
      <c r="P32" s="20"/>
      <c r="Q32" s="20"/>
      <c r="R32" s="21">
        <f t="shared" ref="R32" si="119">SUM(O32:Q32)</f>
        <v>0</v>
      </c>
      <c r="S32" s="20"/>
      <c r="T32" s="21"/>
      <c r="U32" s="21"/>
      <c r="V32" s="22">
        <f t="shared" ref="V32" si="120">SUM(S32:U32)</f>
        <v>0</v>
      </c>
      <c r="W32" s="3"/>
      <c r="X32" s="58" t="s">
        <v>133</v>
      </c>
      <c r="Y32" s="53">
        <v>1</v>
      </c>
      <c r="Z32" s="20"/>
      <c r="AA32" s="20"/>
      <c r="AB32" s="21">
        <f t="shared" ref="AB32" si="121">SUM(Y32:AA32)</f>
        <v>1</v>
      </c>
      <c r="AC32" s="20"/>
      <c r="AD32" s="21">
        <f t="shared" si="100"/>
        <v>0</v>
      </c>
      <c r="AE32" s="20"/>
      <c r="AF32" s="20"/>
      <c r="AG32" s="21">
        <f t="shared" si="89"/>
        <v>0</v>
      </c>
      <c r="AH32" s="20"/>
      <c r="AI32" s="21">
        <f t="shared" si="101"/>
        <v>0</v>
      </c>
      <c r="AJ32" s="20"/>
      <c r="AK32" s="20"/>
      <c r="AL32" s="21">
        <f t="shared" si="91"/>
        <v>0</v>
      </c>
      <c r="AM32" s="20"/>
      <c r="AN32" s="20"/>
      <c r="AO32" s="20"/>
      <c r="AP32" s="21">
        <f t="shared" si="92"/>
        <v>0</v>
      </c>
      <c r="AQ32" s="21">
        <f t="shared" si="93"/>
        <v>1</v>
      </c>
      <c r="AR32" s="21">
        <f t="shared" si="94"/>
        <v>0</v>
      </c>
      <c r="AS32" s="21">
        <f t="shared" si="95"/>
        <v>0</v>
      </c>
      <c r="AT32" s="22">
        <f t="shared" si="96"/>
        <v>1</v>
      </c>
    </row>
    <row r="33" spans="1:46" s="10" customFormat="1" ht="14.25" customHeight="1" x14ac:dyDescent="0.3">
      <c r="A33" s="58" t="s">
        <v>141</v>
      </c>
      <c r="B33" s="53"/>
      <c r="C33" s="20"/>
      <c r="D33" s="21">
        <f t="shared" si="84"/>
        <v>0</v>
      </c>
      <c r="E33" s="20"/>
      <c r="F33" s="20"/>
      <c r="G33" s="21">
        <f t="shared" si="85"/>
        <v>0</v>
      </c>
      <c r="H33" s="20"/>
      <c r="I33" s="20"/>
      <c r="J33" s="20"/>
      <c r="K33" s="21">
        <f t="shared" si="26"/>
        <v>0</v>
      </c>
      <c r="L33" s="20"/>
      <c r="M33" s="20"/>
      <c r="N33" s="21">
        <f t="shared" si="86"/>
        <v>0</v>
      </c>
      <c r="O33" s="20"/>
      <c r="P33" s="20"/>
      <c r="Q33" s="20"/>
      <c r="R33" s="21">
        <f t="shared" si="27"/>
        <v>0</v>
      </c>
      <c r="S33" s="20"/>
      <c r="T33" s="21"/>
      <c r="U33" s="21"/>
      <c r="V33" s="22">
        <f t="shared" si="28"/>
        <v>0</v>
      </c>
      <c r="W33" s="3"/>
      <c r="X33" s="58" t="s">
        <v>141</v>
      </c>
      <c r="Y33" s="53"/>
      <c r="Z33" s="20"/>
      <c r="AA33" s="20"/>
      <c r="AB33" s="21">
        <f t="shared" si="71"/>
        <v>0</v>
      </c>
      <c r="AC33" s="20"/>
      <c r="AD33" s="21">
        <f t="shared" si="72"/>
        <v>0</v>
      </c>
      <c r="AE33" s="20">
        <v>1</v>
      </c>
      <c r="AF33" s="20"/>
      <c r="AG33" s="21">
        <f t="shared" si="73"/>
        <v>1</v>
      </c>
      <c r="AH33" s="20"/>
      <c r="AI33" s="21">
        <f t="shared" si="74"/>
        <v>0</v>
      </c>
      <c r="AJ33" s="20"/>
      <c r="AK33" s="20"/>
      <c r="AL33" s="21">
        <f t="shared" si="75"/>
        <v>0</v>
      </c>
      <c r="AM33" s="20"/>
      <c r="AN33" s="20"/>
      <c r="AO33" s="20"/>
      <c r="AP33" s="21">
        <f t="shared" si="76"/>
        <v>0</v>
      </c>
      <c r="AQ33" s="21">
        <f t="shared" si="77"/>
        <v>1</v>
      </c>
      <c r="AR33" s="21">
        <f t="shared" si="78"/>
        <v>0</v>
      </c>
      <c r="AS33" s="21">
        <f t="shared" si="79"/>
        <v>0</v>
      </c>
      <c r="AT33" s="22">
        <f t="shared" si="80"/>
        <v>1</v>
      </c>
    </row>
    <row r="34" spans="1:46" s="11" customFormat="1" ht="14.25" customHeight="1" x14ac:dyDescent="0.3">
      <c r="A34" s="97" t="s">
        <v>45</v>
      </c>
      <c r="B34" s="98">
        <f>SUM(B14:B33)</f>
        <v>0</v>
      </c>
      <c r="C34" s="98">
        <f t="shared" ref="C34:V34" si="122">SUM(C14:C33)</f>
        <v>0</v>
      </c>
      <c r="D34" s="98">
        <f t="shared" si="122"/>
        <v>0</v>
      </c>
      <c r="E34" s="98">
        <f t="shared" si="122"/>
        <v>1</v>
      </c>
      <c r="F34" s="98">
        <f t="shared" si="122"/>
        <v>0</v>
      </c>
      <c r="G34" s="98">
        <f t="shared" si="122"/>
        <v>1</v>
      </c>
      <c r="H34" s="98">
        <f t="shared" si="122"/>
        <v>17</v>
      </c>
      <c r="I34" s="98">
        <f t="shared" si="122"/>
        <v>19</v>
      </c>
      <c r="J34" s="98">
        <f t="shared" si="122"/>
        <v>0</v>
      </c>
      <c r="K34" s="98">
        <f t="shared" si="122"/>
        <v>36</v>
      </c>
      <c r="L34" s="98">
        <f t="shared" si="122"/>
        <v>0</v>
      </c>
      <c r="M34" s="98">
        <f t="shared" si="122"/>
        <v>2</v>
      </c>
      <c r="N34" s="98">
        <f t="shared" si="122"/>
        <v>2</v>
      </c>
      <c r="O34" s="98">
        <f t="shared" si="122"/>
        <v>74</v>
      </c>
      <c r="P34" s="98">
        <f t="shared" si="122"/>
        <v>13</v>
      </c>
      <c r="Q34" s="98">
        <f>SUM(Q14:Q33)</f>
        <v>5</v>
      </c>
      <c r="R34" s="98">
        <f t="shared" si="122"/>
        <v>92</v>
      </c>
      <c r="S34" s="98">
        <f t="shared" si="122"/>
        <v>15</v>
      </c>
      <c r="T34" s="98">
        <f t="shared" si="122"/>
        <v>28</v>
      </c>
      <c r="U34" s="98">
        <f t="shared" si="122"/>
        <v>0</v>
      </c>
      <c r="V34" s="98">
        <f t="shared" si="122"/>
        <v>43</v>
      </c>
      <c r="W34" s="3"/>
      <c r="X34" s="97" t="s">
        <v>45</v>
      </c>
      <c r="Y34" s="98">
        <f t="shared" ref="Y34" si="123">SUM(Y14:Y33)</f>
        <v>31</v>
      </c>
      <c r="Z34" s="99">
        <f t="shared" ref="Z34" si="124">SUM(Z14:Z33)</f>
        <v>9</v>
      </c>
      <c r="AA34" s="99">
        <f t="shared" ref="AA34" si="125">SUM(AA14:AA33)</f>
        <v>0</v>
      </c>
      <c r="AB34" s="99">
        <f t="shared" ref="AB34" si="126">SUM(AB14:AB33)</f>
        <v>40</v>
      </c>
      <c r="AC34" s="99">
        <f t="shared" ref="AC34" si="127">SUM(AC14:AC33)</f>
        <v>0</v>
      </c>
      <c r="AD34" s="99">
        <f t="shared" ref="AD34" si="128">SUM(AD14:AD33)</f>
        <v>0</v>
      </c>
      <c r="AE34" s="99">
        <f t="shared" ref="AE34" si="129">SUM(AE14:AE33)</f>
        <v>19</v>
      </c>
      <c r="AF34" s="99">
        <f t="shared" ref="AF34" si="130">SUM(AF14:AF33)</f>
        <v>3</v>
      </c>
      <c r="AG34" s="99">
        <f t="shared" ref="AG34" si="131">SUM(AG14:AG33)</f>
        <v>22</v>
      </c>
      <c r="AH34" s="99">
        <f t="shared" ref="AH34" si="132">SUM(AH14:AH33)</f>
        <v>5</v>
      </c>
      <c r="AI34" s="99">
        <f t="shared" ref="AI34" si="133">SUM(AI14:AI33)</f>
        <v>5</v>
      </c>
      <c r="AJ34" s="99">
        <f t="shared" ref="AJ34" si="134">SUM(AJ14:AJ33)</f>
        <v>17</v>
      </c>
      <c r="AK34" s="99">
        <f t="shared" ref="AK34" si="135">SUM(AK14:AK33)</f>
        <v>22</v>
      </c>
      <c r="AL34" s="99">
        <f t="shared" ref="AL34" si="136">SUM(AL14:AL33)</f>
        <v>39</v>
      </c>
      <c r="AM34" s="99">
        <f t="shared" ref="AM34" si="137">SUM(AM14:AM33)</f>
        <v>22</v>
      </c>
      <c r="AN34" s="99">
        <f t="shared" ref="AN34" si="138">SUM(AN14:AN33)</f>
        <v>40</v>
      </c>
      <c r="AO34" s="99">
        <f t="shared" ref="AO34" si="139">SUM(AO14:AO33)</f>
        <v>8</v>
      </c>
      <c r="AP34" s="99">
        <f t="shared" ref="AP34" si="140">SUM(AP14:AP33)</f>
        <v>70</v>
      </c>
      <c r="AQ34" s="99">
        <f t="shared" ref="AQ34" si="141">SUM(AQ14:AQ33)</f>
        <v>201</v>
      </c>
      <c r="AR34" s="99">
        <f t="shared" ref="AR34" si="142">SUM(AR14:AR33)</f>
        <v>136</v>
      </c>
      <c r="AS34" s="99">
        <f t="shared" ref="AS34" si="143">SUM(AS14:AS33)</f>
        <v>13</v>
      </c>
      <c r="AT34" s="100">
        <f t="shared" ref="AT34" si="144">SUM(AT14:AT33)</f>
        <v>350</v>
      </c>
    </row>
    <row r="35" spans="1:46" s="10" customFormat="1" ht="14.25" customHeight="1" x14ac:dyDescent="0.3">
      <c r="A35" s="58" t="s">
        <v>121</v>
      </c>
      <c r="B35" s="53"/>
      <c r="C35" s="20"/>
      <c r="D35" s="21">
        <f>SUM(B35:C35)</f>
        <v>0</v>
      </c>
      <c r="E35" s="20"/>
      <c r="F35" s="20"/>
      <c r="G35" s="21">
        <f>SUM(E35:F35)</f>
        <v>0</v>
      </c>
      <c r="H35" s="20"/>
      <c r="I35" s="20"/>
      <c r="J35" s="20"/>
      <c r="K35" s="21">
        <f t="shared" ref="K35:K37" si="145">SUM(H35:J35)</f>
        <v>0</v>
      </c>
      <c r="L35" s="20"/>
      <c r="M35" s="20"/>
      <c r="N35" s="21">
        <f>SUM(L35:M35)</f>
        <v>0</v>
      </c>
      <c r="O35" s="20">
        <v>1</v>
      </c>
      <c r="P35" s="20">
        <v>2</v>
      </c>
      <c r="Q35" s="20"/>
      <c r="R35" s="21">
        <f t="shared" ref="R35:R37" si="146">SUM(O35:Q35)</f>
        <v>3</v>
      </c>
      <c r="S35" s="20"/>
      <c r="T35" s="21"/>
      <c r="U35" s="21"/>
      <c r="V35" s="22">
        <f t="shared" ref="V35:V37" si="147">SUM(S35:U35)</f>
        <v>0</v>
      </c>
      <c r="W35" s="3"/>
      <c r="X35" s="58" t="s">
        <v>121</v>
      </c>
      <c r="Y35" s="53"/>
      <c r="Z35" s="20"/>
      <c r="AA35" s="20"/>
      <c r="AB35" s="21">
        <f t="shared" ref="AB35:AB36" si="148">SUM(Y35:AA35)</f>
        <v>0</v>
      </c>
      <c r="AC35" s="20"/>
      <c r="AD35" s="21">
        <f>SUM(AC35)</f>
        <v>0</v>
      </c>
      <c r="AE35" s="20"/>
      <c r="AF35" s="20"/>
      <c r="AG35" s="21">
        <f>SUM(AE35:AF35)</f>
        <v>0</v>
      </c>
      <c r="AH35" s="20"/>
      <c r="AI35" s="21">
        <f>SUM(AH35)</f>
        <v>0</v>
      </c>
      <c r="AJ35" s="20"/>
      <c r="AK35" s="20"/>
      <c r="AL35" s="21">
        <f>SUM(AJ35:AK35)</f>
        <v>0</v>
      </c>
      <c r="AM35" s="20"/>
      <c r="AN35" s="20"/>
      <c r="AO35" s="20"/>
      <c r="AP35" s="21">
        <f t="shared" ref="AP35:AP37" si="149">SUM(AM35:AO35)</f>
        <v>0</v>
      </c>
      <c r="AQ35" s="21">
        <f t="shared" ref="AQ35:AQ40" si="150">AJ35+E35+H35+L35+O35+S35+Y35+AE35+AH35+AM35+B35+AC35</f>
        <v>1</v>
      </c>
      <c r="AR35" s="21">
        <f t="shared" ref="AR35:AR40" si="151">AK35+F35+I35+M35+P35+T35+Z35+AF35+AN35+C35</f>
        <v>2</v>
      </c>
      <c r="AS35" s="21">
        <f t="shared" ref="AS35:AS40" si="152">AO35+AA35+U35+Q35+J35</f>
        <v>0</v>
      </c>
      <c r="AT35" s="22">
        <f t="shared" si="35"/>
        <v>3</v>
      </c>
    </row>
    <row r="36" spans="1:46" s="10" customFormat="1" ht="14.25" customHeight="1" x14ac:dyDescent="0.3">
      <c r="A36" s="58" t="s">
        <v>114</v>
      </c>
      <c r="B36" s="53"/>
      <c r="C36" s="20"/>
      <c r="D36" s="21">
        <f>SUM(B36:C36)</f>
        <v>0</v>
      </c>
      <c r="E36" s="20"/>
      <c r="F36" s="20"/>
      <c r="G36" s="21">
        <f>SUM(E36:F36)</f>
        <v>0</v>
      </c>
      <c r="H36" s="20"/>
      <c r="I36" s="20"/>
      <c r="J36" s="20"/>
      <c r="K36" s="21">
        <f t="shared" si="145"/>
        <v>0</v>
      </c>
      <c r="L36" s="20"/>
      <c r="M36" s="20"/>
      <c r="N36" s="21">
        <f>SUM(L36:M36)</f>
        <v>0</v>
      </c>
      <c r="O36" s="20"/>
      <c r="P36" s="20"/>
      <c r="Q36" s="20"/>
      <c r="R36" s="21">
        <f t="shared" si="146"/>
        <v>0</v>
      </c>
      <c r="S36" s="20"/>
      <c r="T36" s="21"/>
      <c r="U36" s="21"/>
      <c r="V36" s="22">
        <f t="shared" si="147"/>
        <v>0</v>
      </c>
      <c r="W36" s="3"/>
      <c r="X36" s="58" t="s">
        <v>114</v>
      </c>
      <c r="Y36" s="53"/>
      <c r="Z36" s="20"/>
      <c r="AA36" s="20"/>
      <c r="AB36" s="21">
        <f t="shared" si="148"/>
        <v>0</v>
      </c>
      <c r="AC36" s="20"/>
      <c r="AD36" s="21">
        <f>SUM(AC36)</f>
        <v>0</v>
      </c>
      <c r="AE36" s="20"/>
      <c r="AF36" s="20"/>
      <c r="AG36" s="21">
        <f>SUM(AE36:AF36)</f>
        <v>0</v>
      </c>
      <c r="AH36" s="20"/>
      <c r="AI36" s="21">
        <f>SUM(AH36)</f>
        <v>0</v>
      </c>
      <c r="AJ36" s="20"/>
      <c r="AK36" s="20"/>
      <c r="AL36" s="21">
        <f>SUM(AJ36:AK36)</f>
        <v>0</v>
      </c>
      <c r="AM36" s="20">
        <v>1</v>
      </c>
      <c r="AN36" s="20"/>
      <c r="AO36" s="20"/>
      <c r="AP36" s="21">
        <f t="shared" si="149"/>
        <v>1</v>
      </c>
      <c r="AQ36" s="21">
        <f t="shared" si="150"/>
        <v>1</v>
      </c>
      <c r="AR36" s="21">
        <f t="shared" si="151"/>
        <v>0</v>
      </c>
      <c r="AS36" s="21">
        <f t="shared" si="152"/>
        <v>0</v>
      </c>
      <c r="AT36" s="22">
        <f t="shared" si="35"/>
        <v>1</v>
      </c>
    </row>
    <row r="37" spans="1:46" s="10" customFormat="1" ht="14.25" customHeight="1" x14ac:dyDescent="0.3">
      <c r="A37" s="58" t="s">
        <v>35</v>
      </c>
      <c r="B37" s="53"/>
      <c r="C37" s="20"/>
      <c r="D37" s="21">
        <f t="shared" si="47"/>
        <v>0</v>
      </c>
      <c r="E37" s="20"/>
      <c r="F37" s="20"/>
      <c r="G37" s="21">
        <f t="shared" si="15"/>
        <v>0</v>
      </c>
      <c r="H37" s="20">
        <v>1</v>
      </c>
      <c r="I37" s="20"/>
      <c r="J37" s="20"/>
      <c r="K37" s="21">
        <f t="shared" si="145"/>
        <v>1</v>
      </c>
      <c r="L37" s="20"/>
      <c r="M37" s="20"/>
      <c r="N37" s="21">
        <f t="shared" si="3"/>
        <v>0</v>
      </c>
      <c r="O37" s="20">
        <v>0</v>
      </c>
      <c r="P37" s="20"/>
      <c r="Q37" s="20"/>
      <c r="R37" s="21">
        <f t="shared" si="146"/>
        <v>0</v>
      </c>
      <c r="S37" s="20"/>
      <c r="T37" s="21"/>
      <c r="U37" s="21"/>
      <c r="V37" s="22">
        <f t="shared" si="147"/>
        <v>0</v>
      </c>
      <c r="W37" s="3"/>
      <c r="X37" s="58" t="s">
        <v>35</v>
      </c>
      <c r="Y37" s="53"/>
      <c r="Z37" s="20"/>
      <c r="AA37" s="20"/>
      <c r="AB37" s="21" t="s">
        <v>119</v>
      </c>
      <c r="AC37" s="20"/>
      <c r="AD37" s="21">
        <f t="shared" ref="AD37:AD40" si="153">SUM(AC37)</f>
        <v>0</v>
      </c>
      <c r="AE37" s="20"/>
      <c r="AF37" s="20"/>
      <c r="AG37" s="21">
        <f t="shared" si="7"/>
        <v>0</v>
      </c>
      <c r="AH37" s="20"/>
      <c r="AI37" s="21">
        <f t="shared" si="8"/>
        <v>0</v>
      </c>
      <c r="AJ37" s="20"/>
      <c r="AK37" s="20"/>
      <c r="AL37" s="21">
        <f t="shared" si="49"/>
        <v>0</v>
      </c>
      <c r="AM37" s="20"/>
      <c r="AN37" s="20"/>
      <c r="AO37" s="20"/>
      <c r="AP37" s="21">
        <f t="shared" si="149"/>
        <v>0</v>
      </c>
      <c r="AQ37" s="21">
        <f t="shared" si="150"/>
        <v>1</v>
      </c>
      <c r="AR37" s="21">
        <f t="shared" si="151"/>
        <v>0</v>
      </c>
      <c r="AS37" s="21">
        <f t="shared" si="152"/>
        <v>0</v>
      </c>
      <c r="AT37" s="22">
        <f t="shared" si="35"/>
        <v>1</v>
      </c>
    </row>
    <row r="38" spans="1:46" s="10" customFormat="1" ht="14.25" customHeight="1" x14ac:dyDescent="0.3">
      <c r="A38" s="58" t="s">
        <v>106</v>
      </c>
      <c r="B38" s="53"/>
      <c r="C38" s="20"/>
      <c r="D38" s="21">
        <f t="shared" si="47"/>
        <v>0</v>
      </c>
      <c r="E38" s="20"/>
      <c r="F38" s="20"/>
      <c r="G38" s="21">
        <f t="shared" ref="G38" si="154">SUM(E38:F38)</f>
        <v>0</v>
      </c>
      <c r="H38" s="20"/>
      <c r="I38" s="20"/>
      <c r="J38" s="20"/>
      <c r="K38" s="21">
        <f t="shared" ref="K38" si="155">SUM(H38:J38)</f>
        <v>0</v>
      </c>
      <c r="L38" s="20"/>
      <c r="M38" s="20"/>
      <c r="N38" s="21">
        <f t="shared" ref="N38" si="156">SUM(L38:M38)</f>
        <v>0</v>
      </c>
      <c r="O38" s="20"/>
      <c r="P38" s="20"/>
      <c r="Q38" s="20"/>
      <c r="R38" s="21">
        <f t="shared" ref="R38" si="157">SUM(O38:Q38)</f>
        <v>0</v>
      </c>
      <c r="S38" s="20">
        <v>1</v>
      </c>
      <c r="T38" s="21"/>
      <c r="U38" s="21"/>
      <c r="V38" s="22">
        <f t="shared" ref="V38" si="158">SUM(S38:U38)</f>
        <v>1</v>
      </c>
      <c r="W38" s="3"/>
      <c r="X38" s="58" t="s">
        <v>106</v>
      </c>
      <c r="Y38" s="53"/>
      <c r="Z38" s="20"/>
      <c r="AA38" s="20"/>
      <c r="AB38" s="21">
        <f t="shared" ref="AB38" si="159">SUM(Y38:AA38)</f>
        <v>0</v>
      </c>
      <c r="AC38" s="20"/>
      <c r="AD38" s="21">
        <f t="shared" si="153"/>
        <v>0</v>
      </c>
      <c r="AE38" s="20"/>
      <c r="AF38" s="20"/>
      <c r="AG38" s="21">
        <f t="shared" ref="AG38" si="160">SUM(AE38:AF38)</f>
        <v>0</v>
      </c>
      <c r="AH38" s="20"/>
      <c r="AI38" s="21">
        <f t="shared" si="8"/>
        <v>0</v>
      </c>
      <c r="AJ38" s="20"/>
      <c r="AK38" s="20"/>
      <c r="AL38" s="21">
        <f t="shared" ref="AL38" si="161">SUM(AJ38:AK38)</f>
        <v>0</v>
      </c>
      <c r="AM38" s="20"/>
      <c r="AN38" s="20"/>
      <c r="AO38" s="20"/>
      <c r="AP38" s="21">
        <f t="shared" ref="AP38" si="162">SUM(AM38:AO38)</f>
        <v>0</v>
      </c>
      <c r="AQ38" s="21">
        <f t="shared" si="150"/>
        <v>1</v>
      </c>
      <c r="AR38" s="21">
        <f t="shared" si="151"/>
        <v>0</v>
      </c>
      <c r="AS38" s="21">
        <f t="shared" si="152"/>
        <v>0</v>
      </c>
      <c r="AT38" s="22">
        <f t="shared" si="35"/>
        <v>1</v>
      </c>
    </row>
    <row r="39" spans="1:46" s="10" customFormat="1" ht="14.25" customHeight="1" x14ac:dyDescent="0.3">
      <c r="A39" s="58" t="s">
        <v>115</v>
      </c>
      <c r="B39" s="53"/>
      <c r="C39" s="20"/>
      <c r="D39" s="21">
        <f t="shared" ref="D39:D40" si="163">SUM(B39:C39)</f>
        <v>0</v>
      </c>
      <c r="E39" s="20"/>
      <c r="F39" s="20"/>
      <c r="G39" s="21">
        <f t="shared" ref="G39:G40" si="164">SUM(E39:F39)</f>
        <v>0</v>
      </c>
      <c r="H39" s="20">
        <v>0</v>
      </c>
      <c r="I39" s="20"/>
      <c r="J39" s="20"/>
      <c r="K39" s="21">
        <f t="shared" ref="K39:K40" si="165">SUM(H39:J39)</f>
        <v>0</v>
      </c>
      <c r="L39" s="20"/>
      <c r="M39" s="20"/>
      <c r="N39" s="21">
        <f t="shared" ref="N39:N40" si="166">SUM(L39:M39)</f>
        <v>0</v>
      </c>
      <c r="O39" s="20">
        <v>0</v>
      </c>
      <c r="P39" s="20"/>
      <c r="Q39" s="20"/>
      <c r="R39" s="21">
        <f t="shared" ref="R39:R40" si="167">SUM(O39:Q39)</f>
        <v>0</v>
      </c>
      <c r="S39" s="20"/>
      <c r="T39" s="21"/>
      <c r="U39" s="21"/>
      <c r="V39" s="22">
        <f t="shared" ref="V39:V40" si="168">SUM(S39:U39)</f>
        <v>0</v>
      </c>
      <c r="W39" s="3"/>
      <c r="X39" s="58" t="s">
        <v>115</v>
      </c>
      <c r="Y39" s="53"/>
      <c r="Z39" s="20"/>
      <c r="AA39" s="20"/>
      <c r="AB39" s="21">
        <f t="shared" ref="AB39:AB40" si="169">SUM(Y39:AA39)</f>
        <v>0</v>
      </c>
      <c r="AC39" s="20"/>
      <c r="AD39" s="21">
        <f t="shared" si="153"/>
        <v>0</v>
      </c>
      <c r="AE39" s="20"/>
      <c r="AF39" s="20"/>
      <c r="AG39" s="21">
        <f t="shared" ref="AG39:AG40" si="170">SUM(AE39:AF39)</f>
        <v>0</v>
      </c>
      <c r="AH39" s="20"/>
      <c r="AI39" s="21">
        <f t="shared" ref="AI39:AI40" si="171">SUM(AH39)</f>
        <v>0</v>
      </c>
      <c r="AJ39" s="20"/>
      <c r="AK39" s="20"/>
      <c r="AL39" s="21">
        <f t="shared" ref="AL39:AL40" si="172">SUM(AJ39:AK39)</f>
        <v>0</v>
      </c>
      <c r="AM39" s="20"/>
      <c r="AN39" s="20"/>
      <c r="AO39" s="20"/>
      <c r="AP39" s="21">
        <f t="shared" ref="AP39:AP40" si="173">SUM(AM39:AO39)</f>
        <v>0</v>
      </c>
      <c r="AQ39" s="21">
        <f t="shared" si="150"/>
        <v>0</v>
      </c>
      <c r="AR39" s="21">
        <f t="shared" si="151"/>
        <v>0</v>
      </c>
      <c r="AS39" s="21">
        <f t="shared" si="152"/>
        <v>0</v>
      </c>
      <c r="AT39" s="22">
        <f t="shared" si="35"/>
        <v>0</v>
      </c>
    </row>
    <row r="40" spans="1:46" s="10" customFormat="1" ht="14.25" customHeight="1" x14ac:dyDescent="0.3">
      <c r="A40" s="148" t="s">
        <v>51</v>
      </c>
      <c r="B40" s="53"/>
      <c r="C40" s="20"/>
      <c r="D40" s="21">
        <f t="shared" si="163"/>
        <v>0</v>
      </c>
      <c r="E40" s="20"/>
      <c r="F40" s="20"/>
      <c r="G40" s="21">
        <f t="shared" si="164"/>
        <v>0</v>
      </c>
      <c r="H40" s="20"/>
      <c r="I40" s="20"/>
      <c r="J40" s="20"/>
      <c r="K40" s="21">
        <f t="shared" si="165"/>
        <v>0</v>
      </c>
      <c r="L40" s="20"/>
      <c r="M40" s="20"/>
      <c r="N40" s="21">
        <f t="shared" si="166"/>
        <v>0</v>
      </c>
      <c r="O40" s="20">
        <v>0</v>
      </c>
      <c r="P40" s="20"/>
      <c r="Q40" s="20"/>
      <c r="R40" s="21">
        <f t="shared" si="167"/>
        <v>0</v>
      </c>
      <c r="S40" s="20"/>
      <c r="T40" s="21"/>
      <c r="U40" s="21"/>
      <c r="V40" s="22">
        <f t="shared" si="168"/>
        <v>0</v>
      </c>
      <c r="W40" s="3"/>
      <c r="X40" s="148" t="s">
        <v>51</v>
      </c>
      <c r="Y40" s="53"/>
      <c r="Z40" s="20">
        <v>1</v>
      </c>
      <c r="AA40" s="20"/>
      <c r="AB40" s="21">
        <f t="shared" si="169"/>
        <v>1</v>
      </c>
      <c r="AC40" s="20"/>
      <c r="AD40" s="21">
        <f t="shared" si="153"/>
        <v>0</v>
      </c>
      <c r="AE40" s="20"/>
      <c r="AF40" s="20"/>
      <c r="AG40" s="21">
        <f t="shared" si="170"/>
        <v>0</v>
      </c>
      <c r="AH40" s="20"/>
      <c r="AI40" s="21">
        <f t="shared" si="171"/>
        <v>0</v>
      </c>
      <c r="AJ40" s="20"/>
      <c r="AK40" s="20"/>
      <c r="AL40" s="21">
        <f t="shared" si="172"/>
        <v>0</v>
      </c>
      <c r="AM40" s="20"/>
      <c r="AN40" s="20"/>
      <c r="AO40" s="20"/>
      <c r="AP40" s="21">
        <f t="shared" si="173"/>
        <v>0</v>
      </c>
      <c r="AQ40" s="21">
        <f t="shared" si="150"/>
        <v>0</v>
      </c>
      <c r="AR40" s="21">
        <f t="shared" si="151"/>
        <v>1</v>
      </c>
      <c r="AS40" s="21">
        <f t="shared" si="152"/>
        <v>0</v>
      </c>
      <c r="AT40" s="22">
        <f t="shared" si="35"/>
        <v>1</v>
      </c>
    </row>
    <row r="41" spans="1:46" s="10" customFormat="1" ht="14.25" customHeight="1" x14ac:dyDescent="0.3">
      <c r="A41" s="148" t="s">
        <v>116</v>
      </c>
      <c r="B41" s="53"/>
      <c r="C41" s="20"/>
      <c r="D41" s="21">
        <f t="shared" ref="D41:D42" si="174">SUM(B41:C41)</f>
        <v>0</v>
      </c>
      <c r="E41" s="20"/>
      <c r="F41" s="20"/>
      <c r="G41" s="21">
        <f t="shared" ref="G41:G44" si="175">SUM(E41:F41)</f>
        <v>0</v>
      </c>
      <c r="H41" s="20"/>
      <c r="I41" s="20"/>
      <c r="J41" s="20"/>
      <c r="K41" s="21">
        <f t="shared" ref="K41:K44" si="176">SUM(H41:J41)</f>
        <v>0</v>
      </c>
      <c r="L41" s="20"/>
      <c r="M41" s="20"/>
      <c r="N41" s="21">
        <f t="shared" ref="N41:N44" si="177">SUM(L41:M41)</f>
        <v>0</v>
      </c>
      <c r="O41" s="20">
        <v>0</v>
      </c>
      <c r="P41" s="20"/>
      <c r="Q41" s="20"/>
      <c r="R41" s="21">
        <f t="shared" ref="R41:R44" si="178">SUM(O41:Q41)</f>
        <v>0</v>
      </c>
      <c r="S41" s="20">
        <v>1</v>
      </c>
      <c r="T41" s="21"/>
      <c r="U41" s="21"/>
      <c r="V41" s="22">
        <f t="shared" ref="V41:V44" si="179">SUM(S41:U41)</f>
        <v>1</v>
      </c>
      <c r="W41" s="3"/>
      <c r="X41" s="148" t="s">
        <v>116</v>
      </c>
      <c r="Y41" s="53"/>
      <c r="Z41" s="20"/>
      <c r="AA41" s="20"/>
      <c r="AB41" s="21">
        <f t="shared" ref="AB41:AB44" si="180">SUM(Y41:AA41)</f>
        <v>0</v>
      </c>
      <c r="AC41" s="20"/>
      <c r="AD41" s="21">
        <f t="shared" ref="AD41:AD44" si="181">SUM(AC41)</f>
        <v>0</v>
      </c>
      <c r="AE41" s="20"/>
      <c r="AF41" s="20"/>
      <c r="AG41" s="21">
        <f t="shared" ref="AG41:AG44" si="182">SUM(AE41:AF41)</f>
        <v>0</v>
      </c>
      <c r="AH41" s="20"/>
      <c r="AI41" s="21">
        <f t="shared" ref="AI41:AI45" si="183">SUM(AH41)</f>
        <v>0</v>
      </c>
      <c r="AJ41" s="20"/>
      <c r="AK41" s="20"/>
      <c r="AL41" s="21">
        <f t="shared" ref="AL41:AL44" si="184">SUM(AJ41:AK41)</f>
        <v>0</v>
      </c>
      <c r="AM41" s="20"/>
      <c r="AN41" s="20"/>
      <c r="AO41" s="20"/>
      <c r="AP41" s="21">
        <f t="shared" ref="AP41:AP44" si="185">SUM(AM41:AO41)</f>
        <v>0</v>
      </c>
      <c r="AQ41" s="21">
        <f t="shared" ref="AQ41:AQ45" si="186">AJ41+E41+H41+L41+O41+S41+Y41+AE41+AH41+AM41+B41+AC41</f>
        <v>1</v>
      </c>
      <c r="AR41" s="21">
        <f t="shared" ref="AR41:AR45" si="187">AK41+F41+I41+M41+P41+T41+Z41+AF41+AN41+C41</f>
        <v>0</v>
      </c>
      <c r="AS41" s="21">
        <f t="shared" ref="AS41:AS45" si="188">AO41+AA41+U41+Q41+J41</f>
        <v>0</v>
      </c>
      <c r="AT41" s="22">
        <f t="shared" ref="AT41:AT45" si="189">SUM(AQ41:AS41)</f>
        <v>1</v>
      </c>
    </row>
    <row r="42" spans="1:46" s="10" customFormat="1" ht="14.25" customHeight="1" x14ac:dyDescent="0.3">
      <c r="A42" s="58" t="s">
        <v>134</v>
      </c>
      <c r="B42" s="53"/>
      <c r="C42" s="20"/>
      <c r="D42" s="21">
        <f t="shared" si="174"/>
        <v>0</v>
      </c>
      <c r="E42" s="20"/>
      <c r="F42" s="20"/>
      <c r="G42" s="21">
        <f t="shared" si="175"/>
        <v>0</v>
      </c>
      <c r="H42" s="20">
        <v>2</v>
      </c>
      <c r="I42" s="20"/>
      <c r="J42" s="20"/>
      <c r="K42" s="21">
        <f t="shared" si="176"/>
        <v>2</v>
      </c>
      <c r="L42" s="20"/>
      <c r="M42" s="20"/>
      <c r="N42" s="21">
        <f t="shared" si="177"/>
        <v>0</v>
      </c>
      <c r="O42" s="20">
        <v>0</v>
      </c>
      <c r="P42" s="20"/>
      <c r="Q42" s="20"/>
      <c r="R42" s="21">
        <f t="shared" si="178"/>
        <v>0</v>
      </c>
      <c r="S42" s="20"/>
      <c r="T42" s="21"/>
      <c r="U42" s="21"/>
      <c r="V42" s="22">
        <f t="shared" si="179"/>
        <v>0</v>
      </c>
      <c r="W42" s="3"/>
      <c r="X42" s="58" t="s">
        <v>134</v>
      </c>
      <c r="Y42" s="53"/>
      <c r="Z42" s="20"/>
      <c r="AA42" s="20"/>
      <c r="AB42" s="21">
        <f t="shared" si="180"/>
        <v>0</v>
      </c>
      <c r="AC42" s="20"/>
      <c r="AD42" s="21">
        <f t="shared" si="181"/>
        <v>0</v>
      </c>
      <c r="AE42" s="20"/>
      <c r="AF42" s="20"/>
      <c r="AG42" s="21">
        <f t="shared" si="182"/>
        <v>0</v>
      </c>
      <c r="AH42" s="20"/>
      <c r="AI42" s="21">
        <f t="shared" ref="AI42:AI44" si="190">SUM(AH42)</f>
        <v>0</v>
      </c>
      <c r="AJ42" s="20"/>
      <c r="AK42" s="20"/>
      <c r="AL42" s="21">
        <f t="shared" si="184"/>
        <v>0</v>
      </c>
      <c r="AM42" s="20"/>
      <c r="AN42" s="20"/>
      <c r="AO42" s="20"/>
      <c r="AP42" s="21">
        <f t="shared" si="185"/>
        <v>0</v>
      </c>
      <c r="AQ42" s="21">
        <f t="shared" ref="AQ42:AQ44" si="191">AJ42+E42+H42+L42+O42+S42+Y42+AE42+AH42+AM42+B42+AC42</f>
        <v>2</v>
      </c>
      <c r="AR42" s="21">
        <f t="shared" ref="AR42:AR44" si="192">AK42+F42+I42+M42+P42+T42+Z42+AF42+AN42+C42</f>
        <v>0</v>
      </c>
      <c r="AS42" s="21">
        <f t="shared" ref="AS42:AS44" si="193">AO42+AA42+U42+Q42+J42</f>
        <v>0</v>
      </c>
      <c r="AT42" s="22">
        <f t="shared" ref="AT42:AT44" si="194">SUM(AQ42:AS42)</f>
        <v>2</v>
      </c>
    </row>
    <row r="43" spans="1:46" s="10" customFormat="1" ht="14.25" customHeight="1" x14ac:dyDescent="0.3">
      <c r="A43" s="58" t="s">
        <v>118</v>
      </c>
      <c r="B43" s="53"/>
      <c r="C43" s="20"/>
      <c r="D43" s="21">
        <f>SUM(B43:C43)</f>
        <v>0</v>
      </c>
      <c r="E43" s="20"/>
      <c r="F43" s="20"/>
      <c r="G43" s="21">
        <f t="shared" si="175"/>
        <v>0</v>
      </c>
      <c r="H43" s="20"/>
      <c r="I43" s="20"/>
      <c r="J43" s="20"/>
      <c r="K43" s="21">
        <f t="shared" si="176"/>
        <v>0</v>
      </c>
      <c r="L43" s="20"/>
      <c r="M43" s="20"/>
      <c r="N43" s="21">
        <f t="shared" si="177"/>
        <v>0</v>
      </c>
      <c r="O43" s="20">
        <v>0</v>
      </c>
      <c r="P43" s="20"/>
      <c r="Q43" s="20"/>
      <c r="R43" s="21">
        <f t="shared" si="178"/>
        <v>0</v>
      </c>
      <c r="S43" s="20"/>
      <c r="T43" s="20">
        <v>1</v>
      </c>
      <c r="U43" s="21"/>
      <c r="V43" s="22">
        <f t="shared" si="179"/>
        <v>1</v>
      </c>
      <c r="W43" s="3"/>
      <c r="X43" s="58" t="s">
        <v>118</v>
      </c>
      <c r="Y43" s="53"/>
      <c r="Z43" s="20"/>
      <c r="AA43" s="20"/>
      <c r="AB43" s="21">
        <f t="shared" si="180"/>
        <v>0</v>
      </c>
      <c r="AC43" s="20"/>
      <c r="AD43" s="21">
        <f t="shared" si="181"/>
        <v>0</v>
      </c>
      <c r="AE43" s="20"/>
      <c r="AF43" s="20"/>
      <c r="AG43" s="21">
        <f t="shared" si="182"/>
        <v>0</v>
      </c>
      <c r="AH43" s="20"/>
      <c r="AI43" s="21">
        <f t="shared" si="190"/>
        <v>0</v>
      </c>
      <c r="AJ43" s="20"/>
      <c r="AK43" s="20"/>
      <c r="AL43" s="21">
        <f t="shared" si="184"/>
        <v>0</v>
      </c>
      <c r="AM43" s="20"/>
      <c r="AN43" s="20"/>
      <c r="AO43" s="20"/>
      <c r="AP43" s="21">
        <f t="shared" si="185"/>
        <v>0</v>
      </c>
      <c r="AQ43" s="21">
        <f t="shared" si="191"/>
        <v>0</v>
      </c>
      <c r="AR43" s="21">
        <f t="shared" si="192"/>
        <v>1</v>
      </c>
      <c r="AS43" s="21">
        <f t="shared" si="193"/>
        <v>0</v>
      </c>
      <c r="AT43" s="22">
        <f t="shared" si="194"/>
        <v>1</v>
      </c>
    </row>
    <row r="44" spans="1:46" s="10" customFormat="1" ht="14.25" customHeight="1" x14ac:dyDescent="0.3">
      <c r="A44" s="58" t="s">
        <v>120</v>
      </c>
      <c r="B44" s="53"/>
      <c r="C44" s="20"/>
      <c r="D44" s="21">
        <f>SUM(B44:C44)</f>
        <v>0</v>
      </c>
      <c r="E44" s="20"/>
      <c r="F44" s="20"/>
      <c r="G44" s="21">
        <f t="shared" si="175"/>
        <v>0</v>
      </c>
      <c r="H44" s="20"/>
      <c r="I44" s="20"/>
      <c r="J44" s="20"/>
      <c r="K44" s="21">
        <f t="shared" si="176"/>
        <v>0</v>
      </c>
      <c r="L44" s="20"/>
      <c r="M44" s="20"/>
      <c r="N44" s="21">
        <f t="shared" si="177"/>
        <v>0</v>
      </c>
      <c r="O44" s="20">
        <v>0</v>
      </c>
      <c r="P44" s="20"/>
      <c r="Q44" s="20"/>
      <c r="R44" s="21">
        <f t="shared" si="178"/>
        <v>0</v>
      </c>
      <c r="S44" s="20"/>
      <c r="T44" s="20"/>
      <c r="U44" s="20"/>
      <c r="V44" s="22">
        <f t="shared" si="179"/>
        <v>0</v>
      </c>
      <c r="W44" s="3"/>
      <c r="X44" s="58" t="s">
        <v>120</v>
      </c>
      <c r="Y44" s="53">
        <v>1</v>
      </c>
      <c r="Z44" s="20"/>
      <c r="AA44" s="20"/>
      <c r="AB44" s="21">
        <f t="shared" si="180"/>
        <v>1</v>
      </c>
      <c r="AC44" s="20"/>
      <c r="AD44" s="21">
        <f t="shared" si="181"/>
        <v>0</v>
      </c>
      <c r="AE44" s="20"/>
      <c r="AF44" s="20"/>
      <c r="AG44" s="21">
        <f t="shared" si="182"/>
        <v>0</v>
      </c>
      <c r="AH44" s="20"/>
      <c r="AI44" s="21">
        <f t="shared" si="190"/>
        <v>0</v>
      </c>
      <c r="AJ44" s="20"/>
      <c r="AK44" s="20"/>
      <c r="AL44" s="21">
        <f t="shared" si="184"/>
        <v>0</v>
      </c>
      <c r="AM44" s="20"/>
      <c r="AN44" s="20"/>
      <c r="AO44" s="20"/>
      <c r="AP44" s="21">
        <f t="shared" si="185"/>
        <v>0</v>
      </c>
      <c r="AQ44" s="21">
        <f t="shared" si="191"/>
        <v>1</v>
      </c>
      <c r="AR44" s="21">
        <f t="shared" si="192"/>
        <v>0</v>
      </c>
      <c r="AS44" s="21">
        <f t="shared" si="193"/>
        <v>0</v>
      </c>
      <c r="AT44" s="22">
        <f t="shared" si="194"/>
        <v>1</v>
      </c>
    </row>
    <row r="45" spans="1:46" s="10" customFormat="1" ht="14.25" customHeight="1" x14ac:dyDescent="0.3">
      <c r="A45" s="58" t="s">
        <v>122</v>
      </c>
      <c r="B45" s="53"/>
      <c r="C45" s="20"/>
      <c r="D45" s="21">
        <f t="shared" ref="D45" si="195">SUM(B45:C45)</f>
        <v>0</v>
      </c>
      <c r="E45" s="20"/>
      <c r="F45" s="20"/>
      <c r="G45" s="21">
        <f t="shared" ref="G45" si="196">SUM(E45:F45)</f>
        <v>0</v>
      </c>
      <c r="H45" s="20"/>
      <c r="I45" s="20"/>
      <c r="J45" s="20">
        <v>1</v>
      </c>
      <c r="K45" s="21">
        <f t="shared" ref="K45" si="197">SUM(H45:J45)</f>
        <v>1</v>
      </c>
      <c r="L45" s="20"/>
      <c r="M45" s="20"/>
      <c r="N45" s="21">
        <f t="shared" ref="N45" si="198">SUM(L45:M45)</f>
        <v>0</v>
      </c>
      <c r="O45" s="20">
        <v>0</v>
      </c>
      <c r="P45" s="20"/>
      <c r="Q45" s="20"/>
      <c r="R45" s="21">
        <f t="shared" ref="R45" si="199">SUM(O45:Q45)</f>
        <v>0</v>
      </c>
      <c r="S45" s="20"/>
      <c r="T45" s="20"/>
      <c r="U45" s="20"/>
      <c r="V45" s="22">
        <f t="shared" ref="V45" si="200">SUM(S45:U45)</f>
        <v>0</v>
      </c>
      <c r="W45" s="3"/>
      <c r="X45" s="58" t="s">
        <v>122</v>
      </c>
      <c r="Y45" s="53"/>
      <c r="Z45" s="20"/>
      <c r="AA45" s="20"/>
      <c r="AB45" s="21">
        <f t="shared" ref="AB45" si="201">SUM(Y45:AA45)</f>
        <v>0</v>
      </c>
      <c r="AC45" s="20"/>
      <c r="AD45" s="21">
        <f t="shared" ref="AD45" si="202">SUM(AC45)</f>
        <v>0</v>
      </c>
      <c r="AE45" s="20"/>
      <c r="AF45" s="20"/>
      <c r="AG45" s="21">
        <f t="shared" ref="AG45" si="203">SUM(AE45:AF45)</f>
        <v>0</v>
      </c>
      <c r="AH45" s="20"/>
      <c r="AI45" s="21">
        <f t="shared" si="183"/>
        <v>0</v>
      </c>
      <c r="AJ45" s="20"/>
      <c r="AK45" s="20"/>
      <c r="AL45" s="21">
        <f t="shared" ref="AL45" si="204">SUM(AJ45:AK45)</f>
        <v>0</v>
      </c>
      <c r="AM45" s="20"/>
      <c r="AN45" s="20"/>
      <c r="AO45" s="20"/>
      <c r="AP45" s="21">
        <f t="shared" ref="AP45" si="205">SUM(AM45:AO45)</f>
        <v>0</v>
      </c>
      <c r="AQ45" s="21">
        <f t="shared" si="186"/>
        <v>0</v>
      </c>
      <c r="AR45" s="21">
        <f t="shared" si="187"/>
        <v>0</v>
      </c>
      <c r="AS45" s="21">
        <f t="shared" si="188"/>
        <v>1</v>
      </c>
      <c r="AT45" s="22">
        <f t="shared" si="189"/>
        <v>1</v>
      </c>
    </row>
    <row r="46" spans="1:46" s="10" customFormat="1" ht="14.25" customHeight="1" x14ac:dyDescent="0.3">
      <c r="A46" s="58" t="s">
        <v>135</v>
      </c>
      <c r="B46" s="53"/>
      <c r="C46" s="20"/>
      <c r="D46" s="21">
        <f>SUM(B46:C46)</f>
        <v>0</v>
      </c>
      <c r="E46" s="20"/>
      <c r="F46" s="20"/>
      <c r="G46" s="21">
        <f t="shared" ref="G46:G48" si="206">SUM(E46:F46)</f>
        <v>0</v>
      </c>
      <c r="H46" s="20"/>
      <c r="I46" s="20"/>
      <c r="J46" s="20"/>
      <c r="K46" s="21">
        <f t="shared" ref="K46:K48" si="207">SUM(H46:J46)</f>
        <v>0</v>
      </c>
      <c r="L46" s="20"/>
      <c r="M46" s="20"/>
      <c r="N46" s="21">
        <f t="shared" ref="N46:N48" si="208">SUM(L46:M46)</f>
        <v>0</v>
      </c>
      <c r="O46" s="20">
        <v>0</v>
      </c>
      <c r="P46" s="20"/>
      <c r="Q46" s="20"/>
      <c r="R46" s="21">
        <f t="shared" ref="R46:R48" si="209">SUM(O46:Q46)</f>
        <v>0</v>
      </c>
      <c r="S46" s="20"/>
      <c r="T46" s="20"/>
      <c r="U46" s="20"/>
      <c r="V46" s="22">
        <f t="shared" ref="V46:V48" si="210">SUM(S46:U46)</f>
        <v>0</v>
      </c>
      <c r="W46" s="3"/>
      <c r="X46" s="58" t="s">
        <v>135</v>
      </c>
      <c r="Y46" s="53">
        <v>1</v>
      </c>
      <c r="Z46" s="20"/>
      <c r="AA46" s="20"/>
      <c r="AB46" s="21">
        <f t="shared" ref="AB46:AB48" si="211">SUM(Y46:AA46)</f>
        <v>1</v>
      </c>
      <c r="AC46" s="20"/>
      <c r="AD46" s="21">
        <f t="shared" ref="AD46:AD48" si="212">SUM(AC46)</f>
        <v>0</v>
      </c>
      <c r="AE46" s="20"/>
      <c r="AF46" s="20"/>
      <c r="AG46" s="21">
        <f t="shared" ref="AG46:AG48" si="213">SUM(AE46:AF46)</f>
        <v>0</v>
      </c>
      <c r="AH46" s="20"/>
      <c r="AI46" s="21">
        <f t="shared" ref="AI46:AI48" si="214">SUM(AH46)</f>
        <v>0</v>
      </c>
      <c r="AJ46" s="20"/>
      <c r="AK46" s="20"/>
      <c r="AL46" s="21">
        <f t="shared" ref="AL46:AL48" si="215">SUM(AJ46:AK46)</f>
        <v>0</v>
      </c>
      <c r="AM46" s="20"/>
      <c r="AN46" s="20"/>
      <c r="AO46" s="20"/>
      <c r="AP46" s="21">
        <f t="shared" ref="AP46:AP48" si="216">SUM(AM46:AO46)</f>
        <v>0</v>
      </c>
      <c r="AQ46" s="21">
        <f t="shared" ref="AQ46:AQ48" si="217">AJ46+E46+H46+L46+O46+S46+Y46+AE46+AH46+AM46+B46+AC46</f>
        <v>1</v>
      </c>
      <c r="AR46" s="21">
        <f t="shared" ref="AR46:AR48" si="218">AK46+F46+I46+M46+P46+T46+Z46+AF46+AN46+C46</f>
        <v>0</v>
      </c>
      <c r="AS46" s="21">
        <f t="shared" ref="AS46:AS48" si="219">AO46+AA46+U46+Q46+J46</f>
        <v>0</v>
      </c>
      <c r="AT46" s="22">
        <f t="shared" ref="AT46:AT48" si="220">SUM(AQ46:AS46)</f>
        <v>1</v>
      </c>
    </row>
    <row r="47" spans="1:46" s="10" customFormat="1" ht="14.25" customHeight="1" x14ac:dyDescent="0.3">
      <c r="A47" s="58" t="s">
        <v>136</v>
      </c>
      <c r="B47" s="53"/>
      <c r="C47" s="20"/>
      <c r="D47" s="21">
        <f>SUM(B47:C47)</f>
        <v>0</v>
      </c>
      <c r="E47" s="20"/>
      <c r="F47" s="20"/>
      <c r="G47" s="21">
        <f t="shared" si="206"/>
        <v>0</v>
      </c>
      <c r="H47" s="20"/>
      <c r="I47" s="20"/>
      <c r="J47" s="20"/>
      <c r="K47" s="21">
        <f t="shared" si="207"/>
        <v>0</v>
      </c>
      <c r="L47" s="20"/>
      <c r="M47" s="20"/>
      <c r="N47" s="21">
        <f t="shared" si="208"/>
        <v>0</v>
      </c>
      <c r="O47" s="20">
        <v>0</v>
      </c>
      <c r="P47" s="20"/>
      <c r="Q47" s="20"/>
      <c r="R47" s="21">
        <f t="shared" si="209"/>
        <v>0</v>
      </c>
      <c r="S47" s="20"/>
      <c r="T47" s="20">
        <v>1</v>
      </c>
      <c r="U47" s="20"/>
      <c r="V47" s="22">
        <f t="shared" si="210"/>
        <v>1</v>
      </c>
      <c r="W47" s="3"/>
      <c r="X47" s="58" t="s">
        <v>136</v>
      </c>
      <c r="Y47" s="53"/>
      <c r="Z47" s="20"/>
      <c r="AA47" s="20"/>
      <c r="AB47" s="21">
        <f t="shared" si="211"/>
        <v>0</v>
      </c>
      <c r="AC47" s="20"/>
      <c r="AD47" s="21">
        <f t="shared" si="212"/>
        <v>0</v>
      </c>
      <c r="AE47" s="20"/>
      <c r="AF47" s="20"/>
      <c r="AG47" s="21">
        <f t="shared" si="213"/>
        <v>0</v>
      </c>
      <c r="AH47" s="20"/>
      <c r="AI47" s="21">
        <f t="shared" si="214"/>
        <v>0</v>
      </c>
      <c r="AJ47" s="20"/>
      <c r="AK47" s="20"/>
      <c r="AL47" s="21">
        <f t="shared" si="215"/>
        <v>0</v>
      </c>
      <c r="AM47" s="20"/>
      <c r="AN47" s="20"/>
      <c r="AO47" s="20"/>
      <c r="AP47" s="21">
        <f t="shared" si="216"/>
        <v>0</v>
      </c>
      <c r="AQ47" s="21">
        <f t="shared" si="217"/>
        <v>0</v>
      </c>
      <c r="AR47" s="21">
        <f t="shared" si="218"/>
        <v>1</v>
      </c>
      <c r="AS47" s="21">
        <f t="shared" si="219"/>
        <v>0</v>
      </c>
      <c r="AT47" s="22">
        <f t="shared" si="220"/>
        <v>1</v>
      </c>
    </row>
    <row r="48" spans="1:46" s="10" customFormat="1" ht="14.25" customHeight="1" x14ac:dyDescent="0.3">
      <c r="A48" s="58" t="s">
        <v>137</v>
      </c>
      <c r="B48" s="53"/>
      <c r="C48" s="20"/>
      <c r="D48" s="21">
        <f t="shared" ref="D48" si="221">SUM(B48:C48)</f>
        <v>0</v>
      </c>
      <c r="E48" s="20"/>
      <c r="F48" s="20"/>
      <c r="G48" s="21">
        <f t="shared" si="206"/>
        <v>0</v>
      </c>
      <c r="H48" s="20">
        <v>1</v>
      </c>
      <c r="I48" s="20"/>
      <c r="J48" s="20"/>
      <c r="K48" s="21">
        <f t="shared" si="207"/>
        <v>1</v>
      </c>
      <c r="L48" s="20"/>
      <c r="M48" s="20"/>
      <c r="N48" s="21">
        <f t="shared" si="208"/>
        <v>0</v>
      </c>
      <c r="O48" s="20">
        <v>0</v>
      </c>
      <c r="P48" s="20"/>
      <c r="Q48" s="20"/>
      <c r="R48" s="21">
        <f t="shared" si="209"/>
        <v>0</v>
      </c>
      <c r="S48" s="20"/>
      <c r="T48" s="20"/>
      <c r="U48" s="20"/>
      <c r="V48" s="22">
        <f t="shared" si="210"/>
        <v>0</v>
      </c>
      <c r="W48" s="3"/>
      <c r="X48" s="58" t="s">
        <v>137</v>
      </c>
      <c r="Y48" s="53">
        <v>0</v>
      </c>
      <c r="Z48" s="20"/>
      <c r="AA48" s="20"/>
      <c r="AB48" s="21">
        <f t="shared" si="211"/>
        <v>0</v>
      </c>
      <c r="AC48" s="20"/>
      <c r="AD48" s="21">
        <f t="shared" si="212"/>
        <v>0</v>
      </c>
      <c r="AE48" s="20"/>
      <c r="AF48" s="20"/>
      <c r="AG48" s="21">
        <f t="shared" si="213"/>
        <v>0</v>
      </c>
      <c r="AH48" s="20"/>
      <c r="AI48" s="21">
        <f t="shared" si="214"/>
        <v>0</v>
      </c>
      <c r="AJ48" s="20"/>
      <c r="AK48" s="20"/>
      <c r="AL48" s="21">
        <f t="shared" si="215"/>
        <v>0</v>
      </c>
      <c r="AM48" s="20"/>
      <c r="AN48" s="20"/>
      <c r="AO48" s="20"/>
      <c r="AP48" s="21">
        <f t="shared" si="216"/>
        <v>0</v>
      </c>
      <c r="AQ48" s="21">
        <f t="shared" si="217"/>
        <v>1</v>
      </c>
      <c r="AR48" s="21">
        <f t="shared" si="218"/>
        <v>0</v>
      </c>
      <c r="AS48" s="21">
        <f t="shared" si="219"/>
        <v>0</v>
      </c>
      <c r="AT48" s="22">
        <f t="shared" si="220"/>
        <v>1</v>
      </c>
    </row>
    <row r="49" spans="1:46" s="10" customFormat="1" ht="14.25" customHeight="1" x14ac:dyDescent="0.3">
      <c r="A49" s="58" t="s">
        <v>138</v>
      </c>
      <c r="B49" s="53"/>
      <c r="C49" s="20"/>
      <c r="D49" s="21">
        <f>SUM(B49:C49)</f>
        <v>0</v>
      </c>
      <c r="E49" s="20"/>
      <c r="F49" s="20"/>
      <c r="G49" s="21">
        <f t="shared" ref="G49:G53" si="222">SUM(E49:F49)</f>
        <v>0</v>
      </c>
      <c r="H49" s="20"/>
      <c r="I49" s="20"/>
      <c r="J49" s="20"/>
      <c r="K49" s="21">
        <f t="shared" ref="K49:K53" si="223">SUM(H49:J49)</f>
        <v>0</v>
      </c>
      <c r="L49" s="20"/>
      <c r="M49" s="20"/>
      <c r="N49" s="21">
        <f t="shared" ref="N49:N53" si="224">SUM(L49:M49)</f>
        <v>0</v>
      </c>
      <c r="O49" s="20">
        <v>0</v>
      </c>
      <c r="P49" s="20"/>
      <c r="Q49" s="20"/>
      <c r="R49" s="21">
        <f t="shared" ref="R49:R53" si="225">SUM(O49:Q49)</f>
        <v>0</v>
      </c>
      <c r="S49" s="20"/>
      <c r="T49" s="20"/>
      <c r="U49" s="20"/>
      <c r="V49" s="22">
        <f t="shared" ref="V49:V53" si="226">SUM(S49:U49)</f>
        <v>0</v>
      </c>
      <c r="W49" s="3"/>
      <c r="X49" s="58" t="s">
        <v>138</v>
      </c>
      <c r="Y49" s="53"/>
      <c r="Z49" s="20"/>
      <c r="AA49" s="20"/>
      <c r="AB49" s="21">
        <f t="shared" ref="AB49:AB52" si="227">SUM(Y49:AA49)</f>
        <v>0</v>
      </c>
      <c r="AC49" s="20"/>
      <c r="AD49" s="21">
        <f t="shared" ref="AD49:AD54" si="228">SUM(AC49)</f>
        <v>0</v>
      </c>
      <c r="AE49" s="20">
        <v>1</v>
      </c>
      <c r="AF49" s="20"/>
      <c r="AG49" s="21">
        <f t="shared" ref="AG49:AG54" si="229">SUM(AE49:AF49)</f>
        <v>1</v>
      </c>
      <c r="AH49" s="20"/>
      <c r="AI49" s="21">
        <f t="shared" ref="AI49:AI54" si="230">SUM(AH49)</f>
        <v>0</v>
      </c>
      <c r="AJ49" s="20"/>
      <c r="AK49" s="20"/>
      <c r="AL49" s="21">
        <f t="shared" ref="AL49:AL54" si="231">SUM(AJ49:AK49)</f>
        <v>0</v>
      </c>
      <c r="AM49" s="20"/>
      <c r="AN49" s="20"/>
      <c r="AO49" s="20"/>
      <c r="AP49" s="21">
        <f t="shared" ref="AP49:AP54" si="232">SUM(AM49:AO49)</f>
        <v>0</v>
      </c>
      <c r="AQ49" s="21">
        <f t="shared" ref="AQ49:AQ52" si="233">AJ49+E49+H49+L49+O49+S49+Y49+AE49+AH49+AM49+B49+AC49</f>
        <v>1</v>
      </c>
      <c r="AR49" s="21">
        <f t="shared" ref="AR49:AR52" si="234">AK49+F49+I49+M49+P49+T49+Z49+AF49+AN49+C49</f>
        <v>0</v>
      </c>
      <c r="AS49" s="21">
        <f t="shared" ref="AS49:AS52" si="235">AO49+AA49+U49+Q49+J49</f>
        <v>0</v>
      </c>
      <c r="AT49" s="22">
        <f t="shared" ref="AT49:AT54" si="236">SUM(AQ49:AS49)</f>
        <v>1</v>
      </c>
    </row>
    <row r="50" spans="1:46" s="10" customFormat="1" ht="14.25" customHeight="1" x14ac:dyDescent="0.3">
      <c r="A50" s="58" t="s">
        <v>139</v>
      </c>
      <c r="B50" s="53"/>
      <c r="C50" s="20"/>
      <c r="D50" s="21">
        <f t="shared" ref="D50" si="237">SUM(B50:C50)</f>
        <v>0</v>
      </c>
      <c r="E50" s="20"/>
      <c r="F50" s="20"/>
      <c r="G50" s="21">
        <f t="shared" si="222"/>
        <v>0</v>
      </c>
      <c r="H50" s="20"/>
      <c r="I50" s="20"/>
      <c r="J50" s="20"/>
      <c r="K50" s="21">
        <f t="shared" si="223"/>
        <v>0</v>
      </c>
      <c r="L50" s="20"/>
      <c r="M50" s="20"/>
      <c r="N50" s="21">
        <f t="shared" si="224"/>
        <v>0</v>
      </c>
      <c r="O50" s="20">
        <v>0</v>
      </c>
      <c r="P50" s="20"/>
      <c r="Q50" s="20"/>
      <c r="R50" s="21">
        <f t="shared" si="225"/>
        <v>0</v>
      </c>
      <c r="S50" s="20">
        <v>1</v>
      </c>
      <c r="T50" s="20"/>
      <c r="U50" s="20"/>
      <c r="V50" s="22">
        <f t="shared" si="226"/>
        <v>1</v>
      </c>
      <c r="W50" s="3"/>
      <c r="X50" s="58" t="s">
        <v>139</v>
      </c>
      <c r="Y50" s="53"/>
      <c r="Z50" s="20"/>
      <c r="AA50" s="20"/>
      <c r="AB50" s="21">
        <f t="shared" si="227"/>
        <v>0</v>
      </c>
      <c r="AC50" s="20"/>
      <c r="AD50" s="21">
        <f t="shared" si="228"/>
        <v>0</v>
      </c>
      <c r="AE50" s="20"/>
      <c r="AF50" s="20"/>
      <c r="AG50" s="21">
        <f t="shared" si="229"/>
        <v>0</v>
      </c>
      <c r="AH50" s="20"/>
      <c r="AI50" s="21">
        <f t="shared" si="230"/>
        <v>0</v>
      </c>
      <c r="AJ50" s="20"/>
      <c r="AK50" s="20"/>
      <c r="AL50" s="21">
        <f t="shared" si="231"/>
        <v>0</v>
      </c>
      <c r="AM50" s="20"/>
      <c r="AN50" s="20"/>
      <c r="AO50" s="20"/>
      <c r="AP50" s="21">
        <f t="shared" si="232"/>
        <v>0</v>
      </c>
      <c r="AQ50" s="21">
        <f t="shared" si="233"/>
        <v>1</v>
      </c>
      <c r="AR50" s="21">
        <f t="shared" si="234"/>
        <v>0</v>
      </c>
      <c r="AS50" s="21">
        <f t="shared" si="235"/>
        <v>0</v>
      </c>
      <c r="AT50" s="22">
        <f t="shared" si="236"/>
        <v>1</v>
      </c>
    </row>
    <row r="51" spans="1:46" s="10" customFormat="1" ht="14.25" customHeight="1" x14ac:dyDescent="0.3">
      <c r="A51" s="58" t="s">
        <v>142</v>
      </c>
      <c r="B51" s="53"/>
      <c r="C51" s="20"/>
      <c r="D51" s="21">
        <f t="shared" ref="D51" si="238">SUM(B51:C51)</f>
        <v>0</v>
      </c>
      <c r="E51" s="20"/>
      <c r="F51" s="20"/>
      <c r="G51" s="21">
        <f t="shared" ref="G51" si="239">SUM(E51:F51)</f>
        <v>0</v>
      </c>
      <c r="H51" s="20">
        <v>1</v>
      </c>
      <c r="I51" s="20"/>
      <c r="J51" s="20"/>
      <c r="K51" s="21">
        <f t="shared" ref="K51" si="240">SUM(H51:J51)</f>
        <v>1</v>
      </c>
      <c r="L51" s="20"/>
      <c r="M51" s="20"/>
      <c r="N51" s="21">
        <f t="shared" ref="N51" si="241">SUM(L51:M51)</f>
        <v>0</v>
      </c>
      <c r="O51" s="20">
        <v>0</v>
      </c>
      <c r="P51" s="20"/>
      <c r="Q51" s="20"/>
      <c r="R51" s="21">
        <f t="shared" ref="R51" si="242">SUM(O51:Q51)</f>
        <v>0</v>
      </c>
      <c r="S51" s="20">
        <v>0</v>
      </c>
      <c r="T51" s="20"/>
      <c r="U51" s="20"/>
      <c r="V51" s="22">
        <f t="shared" ref="V51" si="243">SUM(S51:U51)</f>
        <v>0</v>
      </c>
      <c r="W51" s="3"/>
      <c r="X51" s="58" t="s">
        <v>142</v>
      </c>
      <c r="Y51" s="53"/>
      <c r="Z51" s="20"/>
      <c r="AA51" s="20"/>
      <c r="AB51" s="21">
        <f t="shared" ref="AB51" si="244">SUM(Y51:AA51)</f>
        <v>0</v>
      </c>
      <c r="AC51" s="20"/>
      <c r="AD51" s="21">
        <f t="shared" ref="AD51" si="245">SUM(AC51)</f>
        <v>0</v>
      </c>
      <c r="AE51" s="20">
        <v>1</v>
      </c>
      <c r="AF51" s="20"/>
      <c r="AG51" s="21">
        <f t="shared" ref="AG51" si="246">SUM(AE51:AF51)</f>
        <v>1</v>
      </c>
      <c r="AH51" s="20"/>
      <c r="AI51" s="21">
        <f t="shared" ref="AI51" si="247">SUM(AH51)</f>
        <v>0</v>
      </c>
      <c r="AJ51" s="20"/>
      <c r="AK51" s="20"/>
      <c r="AL51" s="21">
        <f t="shared" ref="AL51" si="248">SUM(AJ51:AK51)</f>
        <v>0</v>
      </c>
      <c r="AM51" s="20"/>
      <c r="AN51" s="20"/>
      <c r="AO51" s="20"/>
      <c r="AP51" s="21">
        <f t="shared" ref="AP51" si="249">SUM(AM51:AO51)</f>
        <v>0</v>
      </c>
      <c r="AQ51" s="21">
        <f t="shared" ref="AQ51" si="250">AJ51+E51+H51+L51+O51+S51+Y51+AE51+AH51+AM51+B51+AC51</f>
        <v>2</v>
      </c>
      <c r="AR51" s="21">
        <f t="shared" ref="AR51" si="251">AK51+F51+I51+M51+P51+T51+Z51+AF51+AN51+C51</f>
        <v>0</v>
      </c>
      <c r="AS51" s="21">
        <f t="shared" ref="AS51" si="252">AO51+AA51+U51+Q51+J51</f>
        <v>0</v>
      </c>
      <c r="AT51" s="22">
        <f t="shared" ref="AT51" si="253">SUM(AQ51:AS51)</f>
        <v>2</v>
      </c>
    </row>
    <row r="52" spans="1:46" s="10" customFormat="1" ht="14.25" customHeight="1" x14ac:dyDescent="0.3">
      <c r="A52" s="58" t="s">
        <v>143</v>
      </c>
      <c r="B52" s="53"/>
      <c r="C52" s="20"/>
      <c r="D52" s="21">
        <f t="shared" ref="D52:D53" si="254">SUM(B52:C52)</f>
        <v>0</v>
      </c>
      <c r="E52" s="20"/>
      <c r="F52" s="20"/>
      <c r="G52" s="21">
        <f t="shared" si="222"/>
        <v>0</v>
      </c>
      <c r="H52" s="20"/>
      <c r="I52" s="20"/>
      <c r="J52" s="20"/>
      <c r="K52" s="21">
        <f t="shared" si="223"/>
        <v>0</v>
      </c>
      <c r="L52" s="20"/>
      <c r="M52" s="20"/>
      <c r="N52" s="21">
        <f t="shared" si="224"/>
        <v>0</v>
      </c>
      <c r="O52" s="20">
        <v>0</v>
      </c>
      <c r="P52" s="20"/>
      <c r="Q52" s="20"/>
      <c r="R52" s="21">
        <f t="shared" si="225"/>
        <v>0</v>
      </c>
      <c r="S52" s="20">
        <v>0</v>
      </c>
      <c r="T52" s="20"/>
      <c r="U52" s="20"/>
      <c r="V52" s="22">
        <f t="shared" si="226"/>
        <v>0</v>
      </c>
      <c r="W52" s="3"/>
      <c r="X52" s="58" t="s">
        <v>143</v>
      </c>
      <c r="Y52" s="53">
        <v>1</v>
      </c>
      <c r="Z52" s="20"/>
      <c r="AA52" s="20"/>
      <c r="AB52" s="21">
        <f t="shared" si="227"/>
        <v>1</v>
      </c>
      <c r="AC52" s="20"/>
      <c r="AD52" s="21">
        <f t="shared" si="228"/>
        <v>0</v>
      </c>
      <c r="AE52" s="20"/>
      <c r="AF52" s="20"/>
      <c r="AG52" s="21">
        <f t="shared" si="229"/>
        <v>0</v>
      </c>
      <c r="AH52" s="20"/>
      <c r="AI52" s="21">
        <f t="shared" si="230"/>
        <v>0</v>
      </c>
      <c r="AJ52" s="20"/>
      <c r="AK52" s="20"/>
      <c r="AL52" s="21">
        <f t="shared" si="231"/>
        <v>0</v>
      </c>
      <c r="AM52" s="20"/>
      <c r="AN52" s="20"/>
      <c r="AO52" s="20"/>
      <c r="AP52" s="21">
        <f t="shared" si="232"/>
        <v>0</v>
      </c>
      <c r="AQ52" s="21">
        <f t="shared" si="233"/>
        <v>1</v>
      </c>
      <c r="AR52" s="21">
        <f t="shared" si="234"/>
        <v>0</v>
      </c>
      <c r="AS52" s="21">
        <f t="shared" si="235"/>
        <v>0</v>
      </c>
      <c r="AT52" s="22">
        <f t="shared" si="236"/>
        <v>1</v>
      </c>
    </row>
    <row r="53" spans="1:46" s="10" customFormat="1" ht="14.25" customHeight="1" x14ac:dyDescent="0.3">
      <c r="A53" s="162" t="s">
        <v>154</v>
      </c>
      <c r="B53" s="163"/>
      <c r="C53" s="163"/>
      <c r="D53" s="21">
        <f t="shared" si="254"/>
        <v>0</v>
      </c>
      <c r="E53" s="20"/>
      <c r="F53" s="20"/>
      <c r="G53" s="21">
        <f t="shared" si="222"/>
        <v>0</v>
      </c>
      <c r="H53" s="20"/>
      <c r="I53" s="20"/>
      <c r="J53" s="20"/>
      <c r="K53" s="21">
        <f t="shared" si="223"/>
        <v>0</v>
      </c>
      <c r="L53" s="20"/>
      <c r="M53" s="20"/>
      <c r="N53" s="21">
        <f t="shared" si="224"/>
        <v>0</v>
      </c>
      <c r="O53" s="20">
        <v>1</v>
      </c>
      <c r="P53" s="20"/>
      <c r="Q53" s="20"/>
      <c r="R53" s="21">
        <f t="shared" si="225"/>
        <v>1</v>
      </c>
      <c r="S53" s="20"/>
      <c r="T53" s="20"/>
      <c r="U53" s="20"/>
      <c r="V53" s="22">
        <f t="shared" si="226"/>
        <v>0</v>
      </c>
      <c r="W53" s="3"/>
      <c r="X53" s="162" t="s">
        <v>154</v>
      </c>
      <c r="Y53" s="163"/>
      <c r="Z53" s="163"/>
      <c r="AA53" s="163"/>
      <c r="AB53" s="164">
        <v>0</v>
      </c>
      <c r="AC53" s="163"/>
      <c r="AD53" s="21">
        <f t="shared" si="228"/>
        <v>0</v>
      </c>
      <c r="AE53" s="163"/>
      <c r="AF53" s="163"/>
      <c r="AG53" s="21">
        <f t="shared" ref="AG53" si="255">SUM(AE53:AF53)</f>
        <v>0</v>
      </c>
      <c r="AH53" s="20"/>
      <c r="AI53" s="21">
        <f t="shared" ref="AI53" si="256">SUM(AH53)</f>
        <v>0</v>
      </c>
      <c r="AJ53" s="163"/>
      <c r="AK53" s="163"/>
      <c r="AL53" s="21">
        <f t="shared" ref="AL53" si="257">SUM(AJ53:AK53)</f>
        <v>0</v>
      </c>
      <c r="AM53" s="20"/>
      <c r="AN53" s="20"/>
      <c r="AO53" s="20"/>
      <c r="AP53" s="21">
        <f t="shared" ref="AP53" si="258">SUM(AM53:AO53)</f>
        <v>0</v>
      </c>
      <c r="AQ53" s="21">
        <f t="shared" ref="AQ53" si="259">AJ53+E53+H53+L53+O53+S53+Y53+AE53+AH53+AM53+B53+AC53</f>
        <v>1</v>
      </c>
      <c r="AR53" s="21">
        <f t="shared" ref="AR53" si="260">AK53+F53+I53+M53+P53+T53+Z53+AF53+AN53+C53</f>
        <v>0</v>
      </c>
      <c r="AS53" s="21">
        <f t="shared" ref="AS53" si="261">AO53+AA53+U53+Q53+J53</f>
        <v>0</v>
      </c>
      <c r="AT53" s="22">
        <f t="shared" ref="AT53" si="262">SUM(AQ53:AS53)</f>
        <v>1</v>
      </c>
    </row>
    <row r="54" spans="1:46" s="10" customFormat="1" ht="14.25" customHeight="1" x14ac:dyDescent="0.3">
      <c r="A54" s="162" t="s">
        <v>155</v>
      </c>
      <c r="B54" s="163"/>
      <c r="C54" s="163"/>
      <c r="D54" s="21">
        <f t="shared" ref="D54" si="263">SUM(B54:C54)</f>
        <v>0</v>
      </c>
      <c r="E54" s="20"/>
      <c r="F54" s="20"/>
      <c r="G54" s="21">
        <f t="shared" ref="G54" si="264">SUM(E54:F54)</f>
        <v>0</v>
      </c>
      <c r="H54" s="20"/>
      <c r="I54" s="20"/>
      <c r="J54" s="20">
        <v>1</v>
      </c>
      <c r="K54" s="21">
        <f t="shared" ref="K54" si="265">SUM(H54:J54)</f>
        <v>1</v>
      </c>
      <c r="L54" s="20"/>
      <c r="M54" s="20"/>
      <c r="N54" s="21">
        <f t="shared" ref="N54" si="266">SUM(L54:M54)</f>
        <v>0</v>
      </c>
      <c r="O54" s="20">
        <v>0</v>
      </c>
      <c r="P54" s="20"/>
      <c r="Q54" s="20"/>
      <c r="R54" s="21">
        <f t="shared" ref="R54" si="267">SUM(O54:Q54)</f>
        <v>0</v>
      </c>
      <c r="S54" s="20">
        <v>0</v>
      </c>
      <c r="T54" s="20"/>
      <c r="U54" s="20"/>
      <c r="V54" s="22">
        <f t="shared" ref="V54" si="268">SUM(S54:U54)</f>
        <v>0</v>
      </c>
      <c r="W54" s="3"/>
      <c r="X54" s="162" t="s">
        <v>155</v>
      </c>
      <c r="Y54" s="163"/>
      <c r="Z54" s="163"/>
      <c r="AA54" s="163"/>
      <c r="AB54" s="164">
        <v>0</v>
      </c>
      <c r="AC54" s="163"/>
      <c r="AD54" s="21">
        <f t="shared" si="228"/>
        <v>0</v>
      </c>
      <c r="AE54" s="163"/>
      <c r="AF54" s="163"/>
      <c r="AG54" s="21">
        <f t="shared" si="229"/>
        <v>0</v>
      </c>
      <c r="AH54" s="163"/>
      <c r="AI54" s="21">
        <f t="shared" si="230"/>
        <v>0</v>
      </c>
      <c r="AJ54" s="163"/>
      <c r="AK54" s="163"/>
      <c r="AL54" s="21">
        <f t="shared" si="231"/>
        <v>0</v>
      </c>
      <c r="AM54" s="163"/>
      <c r="AN54" s="163"/>
      <c r="AO54" s="163"/>
      <c r="AP54" s="21">
        <f t="shared" si="232"/>
        <v>0</v>
      </c>
      <c r="AQ54" s="21">
        <f t="shared" ref="AQ54" si="269">AJ54+E54+H54+L54+O54+S54+Y54+AE54+AH54+AM54+B54+AC54</f>
        <v>0</v>
      </c>
      <c r="AR54" s="21">
        <f t="shared" ref="AR54" si="270">AK54+F54+I54+M54+P54+T54+Z54+AF54+AN54+C54</f>
        <v>0</v>
      </c>
      <c r="AS54" s="21">
        <f t="shared" ref="AS54" si="271">AO54+AA54+U54+Q54+J54</f>
        <v>1</v>
      </c>
      <c r="AT54" s="22">
        <f t="shared" si="236"/>
        <v>1</v>
      </c>
    </row>
    <row r="55" spans="1:46" s="11" customFormat="1" ht="14.25" customHeight="1" x14ac:dyDescent="0.3">
      <c r="A55" s="97" t="s">
        <v>46</v>
      </c>
      <c r="B55" s="98">
        <f t="shared" ref="B55:V55" si="272">SUM(B35:B54)</f>
        <v>0</v>
      </c>
      <c r="C55" s="98">
        <f t="shared" si="272"/>
        <v>0</v>
      </c>
      <c r="D55" s="98">
        <f t="shared" si="272"/>
        <v>0</v>
      </c>
      <c r="E55" s="98">
        <f t="shared" si="272"/>
        <v>0</v>
      </c>
      <c r="F55" s="98">
        <f t="shared" si="272"/>
        <v>0</v>
      </c>
      <c r="G55" s="98">
        <f t="shared" si="272"/>
        <v>0</v>
      </c>
      <c r="H55" s="98">
        <f t="shared" si="272"/>
        <v>5</v>
      </c>
      <c r="I55" s="98">
        <f t="shared" si="272"/>
        <v>0</v>
      </c>
      <c r="J55" s="98">
        <f t="shared" si="272"/>
        <v>2</v>
      </c>
      <c r="K55" s="98">
        <f t="shared" si="272"/>
        <v>7</v>
      </c>
      <c r="L55" s="98">
        <f t="shared" si="272"/>
        <v>0</v>
      </c>
      <c r="M55" s="98">
        <f t="shared" si="272"/>
        <v>0</v>
      </c>
      <c r="N55" s="98">
        <f t="shared" si="272"/>
        <v>0</v>
      </c>
      <c r="O55" s="98">
        <f t="shared" si="272"/>
        <v>2</v>
      </c>
      <c r="P55" s="98">
        <f t="shared" si="272"/>
        <v>2</v>
      </c>
      <c r="Q55" s="98">
        <f t="shared" si="272"/>
        <v>0</v>
      </c>
      <c r="R55" s="98">
        <f t="shared" si="272"/>
        <v>4</v>
      </c>
      <c r="S55" s="98">
        <f t="shared" si="272"/>
        <v>3</v>
      </c>
      <c r="T55" s="98">
        <f t="shared" si="272"/>
        <v>2</v>
      </c>
      <c r="U55" s="98">
        <f t="shared" si="272"/>
        <v>0</v>
      </c>
      <c r="V55" s="98">
        <f t="shared" si="272"/>
        <v>5</v>
      </c>
      <c r="W55" s="3"/>
      <c r="X55" s="97" t="s">
        <v>46</v>
      </c>
      <c r="Y55" s="98">
        <f t="shared" ref="Y55:AT55" si="273">SUM(Y35:Y54)</f>
        <v>3</v>
      </c>
      <c r="Z55" s="98">
        <f t="shared" si="273"/>
        <v>1</v>
      </c>
      <c r="AA55" s="98">
        <f t="shared" si="273"/>
        <v>0</v>
      </c>
      <c r="AB55" s="98">
        <f t="shared" si="273"/>
        <v>4</v>
      </c>
      <c r="AC55" s="98">
        <f t="shared" si="273"/>
        <v>0</v>
      </c>
      <c r="AD55" s="98">
        <f t="shared" si="273"/>
        <v>0</v>
      </c>
      <c r="AE55" s="98">
        <f t="shared" si="273"/>
        <v>2</v>
      </c>
      <c r="AF55" s="98">
        <f t="shared" si="273"/>
        <v>0</v>
      </c>
      <c r="AG55" s="98">
        <f t="shared" si="273"/>
        <v>2</v>
      </c>
      <c r="AH55" s="98">
        <f t="shared" si="273"/>
        <v>0</v>
      </c>
      <c r="AI55" s="98">
        <f t="shared" si="273"/>
        <v>0</v>
      </c>
      <c r="AJ55" s="98">
        <f t="shared" si="273"/>
        <v>0</v>
      </c>
      <c r="AK55" s="98">
        <f t="shared" si="273"/>
        <v>0</v>
      </c>
      <c r="AL55" s="98">
        <f t="shared" si="273"/>
        <v>0</v>
      </c>
      <c r="AM55" s="98">
        <f t="shared" si="273"/>
        <v>1</v>
      </c>
      <c r="AN55" s="98">
        <f t="shared" si="273"/>
        <v>0</v>
      </c>
      <c r="AO55" s="98">
        <f t="shared" si="273"/>
        <v>0</v>
      </c>
      <c r="AP55" s="98">
        <f t="shared" si="273"/>
        <v>1</v>
      </c>
      <c r="AQ55" s="98">
        <f t="shared" si="273"/>
        <v>16</v>
      </c>
      <c r="AR55" s="98">
        <f t="shared" si="273"/>
        <v>5</v>
      </c>
      <c r="AS55" s="98">
        <f t="shared" si="273"/>
        <v>2</v>
      </c>
      <c r="AT55" s="98">
        <f t="shared" si="273"/>
        <v>23</v>
      </c>
    </row>
    <row r="56" spans="1:46" s="11" customFormat="1" ht="14.25" customHeight="1" thickBot="1" x14ac:dyDescent="0.35">
      <c r="A56" s="85" t="s">
        <v>28</v>
      </c>
      <c r="B56" s="101">
        <f t="shared" ref="B56:V56" si="274">B55+B34</f>
        <v>0</v>
      </c>
      <c r="C56" s="101">
        <f t="shared" si="274"/>
        <v>0</v>
      </c>
      <c r="D56" s="101">
        <f t="shared" si="274"/>
        <v>0</v>
      </c>
      <c r="E56" s="101">
        <f t="shared" si="274"/>
        <v>1</v>
      </c>
      <c r="F56" s="101">
        <f t="shared" si="274"/>
        <v>0</v>
      </c>
      <c r="G56" s="101">
        <f t="shared" si="274"/>
        <v>1</v>
      </c>
      <c r="H56" s="101">
        <f t="shared" si="274"/>
        <v>22</v>
      </c>
      <c r="I56" s="101">
        <f t="shared" si="274"/>
        <v>19</v>
      </c>
      <c r="J56" s="101">
        <f t="shared" si="274"/>
        <v>2</v>
      </c>
      <c r="K56" s="101">
        <f t="shared" si="274"/>
        <v>43</v>
      </c>
      <c r="L56" s="101">
        <f t="shared" si="274"/>
        <v>0</v>
      </c>
      <c r="M56" s="101">
        <f t="shared" si="274"/>
        <v>2</v>
      </c>
      <c r="N56" s="101">
        <f t="shared" si="274"/>
        <v>2</v>
      </c>
      <c r="O56" s="101">
        <f t="shared" si="274"/>
        <v>76</v>
      </c>
      <c r="P56" s="101">
        <f t="shared" si="274"/>
        <v>15</v>
      </c>
      <c r="Q56" s="101">
        <f t="shared" si="274"/>
        <v>5</v>
      </c>
      <c r="R56" s="101">
        <f t="shared" si="274"/>
        <v>96</v>
      </c>
      <c r="S56" s="101">
        <f t="shared" si="274"/>
        <v>18</v>
      </c>
      <c r="T56" s="101">
        <f t="shared" si="274"/>
        <v>30</v>
      </c>
      <c r="U56" s="101">
        <f t="shared" si="274"/>
        <v>0</v>
      </c>
      <c r="V56" s="101">
        <f t="shared" si="274"/>
        <v>48</v>
      </c>
      <c r="W56" s="3"/>
      <c r="X56" s="85" t="s">
        <v>28</v>
      </c>
      <c r="Y56" s="101">
        <f t="shared" ref="Y56:AT56" si="275">Y55+Y34</f>
        <v>34</v>
      </c>
      <c r="Z56" s="88">
        <f t="shared" si="275"/>
        <v>10</v>
      </c>
      <c r="AA56" s="88">
        <f t="shared" si="275"/>
        <v>0</v>
      </c>
      <c r="AB56" s="88">
        <f t="shared" si="275"/>
        <v>44</v>
      </c>
      <c r="AC56" s="88">
        <f t="shared" si="275"/>
        <v>0</v>
      </c>
      <c r="AD56" s="88">
        <f t="shared" si="275"/>
        <v>0</v>
      </c>
      <c r="AE56" s="88">
        <f t="shared" si="275"/>
        <v>21</v>
      </c>
      <c r="AF56" s="88">
        <f t="shared" si="275"/>
        <v>3</v>
      </c>
      <c r="AG56" s="88">
        <f t="shared" si="275"/>
        <v>24</v>
      </c>
      <c r="AH56" s="88">
        <f t="shared" si="275"/>
        <v>5</v>
      </c>
      <c r="AI56" s="88">
        <f t="shared" si="275"/>
        <v>5</v>
      </c>
      <c r="AJ56" s="88">
        <f t="shared" si="275"/>
        <v>17</v>
      </c>
      <c r="AK56" s="88">
        <f t="shared" si="275"/>
        <v>22</v>
      </c>
      <c r="AL56" s="88">
        <f t="shared" si="275"/>
        <v>39</v>
      </c>
      <c r="AM56" s="88">
        <f t="shared" si="275"/>
        <v>23</v>
      </c>
      <c r="AN56" s="88">
        <f t="shared" si="275"/>
        <v>40</v>
      </c>
      <c r="AO56" s="88">
        <f t="shared" si="275"/>
        <v>8</v>
      </c>
      <c r="AP56" s="88">
        <f t="shared" si="275"/>
        <v>71</v>
      </c>
      <c r="AQ56" s="88">
        <f t="shared" si="275"/>
        <v>217</v>
      </c>
      <c r="AR56" s="88">
        <f t="shared" si="275"/>
        <v>141</v>
      </c>
      <c r="AS56" s="88">
        <f t="shared" si="275"/>
        <v>15</v>
      </c>
      <c r="AT56" s="89">
        <f t="shared" si="275"/>
        <v>373</v>
      </c>
    </row>
    <row r="57" spans="1:46" ht="17.25" thickTop="1" x14ac:dyDescent="0.3">
      <c r="W57" s="3"/>
    </row>
    <row r="59" spans="1:46" x14ac:dyDescent="0.2">
      <c r="A59" s="13"/>
    </row>
    <row r="60" spans="1:46" x14ac:dyDescent="0.2">
      <c r="A60" s="13"/>
    </row>
    <row r="61" spans="1:46" x14ac:dyDescent="0.2">
      <c r="A61" s="13"/>
      <c r="AJ61" s="13"/>
    </row>
    <row r="62" spans="1:46" x14ac:dyDescent="0.2">
      <c r="A62" s="14"/>
      <c r="AJ62" s="13"/>
    </row>
    <row r="63" spans="1:46" x14ac:dyDescent="0.2">
      <c r="A63" s="14"/>
      <c r="AJ63" s="14"/>
    </row>
  </sheetData>
  <mergeCells count="17">
    <mergeCell ref="AH3:AI3"/>
    <mergeCell ref="AM3:AP3"/>
    <mergeCell ref="X3:X4"/>
    <mergeCell ref="AC3:AD3"/>
    <mergeCell ref="A1:V1"/>
    <mergeCell ref="X1:AT1"/>
    <mergeCell ref="L3:N3"/>
    <mergeCell ref="O3:R3"/>
    <mergeCell ref="A3:A4"/>
    <mergeCell ref="AJ3:AL3"/>
    <mergeCell ref="E3:G3"/>
    <mergeCell ref="H3:K3"/>
    <mergeCell ref="B3:D3"/>
    <mergeCell ref="AQ3:AT3"/>
    <mergeCell ref="S3:V3"/>
    <mergeCell ref="Y3:AB3"/>
    <mergeCell ref="AE3:AG3"/>
  </mergeCells>
  <phoneticPr fontId="0" type="noConversion"/>
  <printOptions horizontalCentered="1"/>
  <pageMargins left="0.39370078740157483" right="0.39370078740157483" top="0.59055118110236227" bottom="0.39370078740157483" header="0.19685039370078741" footer="0.19685039370078741"/>
  <pageSetup paperSize="9" scale="85" firstPageNumber="6" orientation="portrait" useFirstPageNumber="1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B050"/>
  </sheetPr>
  <dimension ref="A1:P15"/>
  <sheetViews>
    <sheetView tabSelected="1" zoomScaleNormal="100" workbookViewId="0">
      <pane ySplit="5" topLeftCell="A6" activePane="bottomLeft" state="frozen"/>
      <selection activeCell="R18" sqref="R17:R18"/>
      <selection pane="bottomLeft" activeCell="R9" sqref="R9"/>
    </sheetView>
  </sheetViews>
  <sheetFormatPr defaultColWidth="9.140625" defaultRowHeight="16.5" x14ac:dyDescent="0.3"/>
  <cols>
    <col min="1" max="1" width="8.140625" style="3" customWidth="1"/>
    <col min="2" max="2" width="9.5703125" style="3" customWidth="1"/>
    <col min="3" max="3" width="9.140625" style="4" customWidth="1"/>
    <col min="4" max="5" width="5.28515625" style="3" customWidth="1"/>
    <col min="6" max="6" width="5.28515625" style="2" customWidth="1"/>
    <col min="7" max="8" width="5.28515625" style="3" customWidth="1"/>
    <col min="9" max="9" width="5.28515625" style="2" customWidth="1"/>
    <col min="10" max="11" width="5.28515625" style="3" customWidth="1"/>
    <col min="12" max="16" width="5.28515625" style="2" customWidth="1"/>
    <col min="17" max="16384" width="9.140625" style="3"/>
  </cols>
  <sheetData>
    <row r="1" spans="1:16" ht="22.9" customHeight="1" x14ac:dyDescent="0.3">
      <c r="A1" s="224" t="s">
        <v>160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19"/>
    </row>
    <row r="2" spans="1:16" ht="24" customHeight="1" x14ac:dyDescent="0.3">
      <c r="A2" s="171"/>
      <c r="B2" s="171"/>
      <c r="C2" s="172"/>
      <c r="D2" s="173"/>
      <c r="E2" s="173"/>
      <c r="F2" s="174"/>
      <c r="G2" s="173"/>
      <c r="H2" s="173"/>
      <c r="I2" s="174"/>
      <c r="J2" s="173"/>
      <c r="K2" s="173"/>
      <c r="L2" s="174"/>
      <c r="M2" s="174"/>
      <c r="N2" s="174"/>
      <c r="O2" s="174"/>
    </row>
    <row r="3" spans="1:16" s="10" customFormat="1" ht="25.9" customHeight="1" x14ac:dyDescent="0.2">
      <c r="A3" s="230" t="s">
        <v>0</v>
      </c>
      <c r="B3" s="227" t="s">
        <v>112</v>
      </c>
      <c r="C3" s="227" t="s">
        <v>113</v>
      </c>
      <c r="D3" s="232" t="s">
        <v>32</v>
      </c>
      <c r="E3" s="228"/>
      <c r="F3" s="204"/>
      <c r="G3" s="232" t="s">
        <v>33</v>
      </c>
      <c r="H3" s="228"/>
      <c r="I3" s="204"/>
      <c r="J3" s="232" t="s">
        <v>34</v>
      </c>
      <c r="K3" s="228"/>
      <c r="L3" s="204"/>
      <c r="M3" s="228" t="s">
        <v>28</v>
      </c>
      <c r="N3" s="228"/>
      <c r="O3" s="229"/>
      <c r="P3" s="17"/>
    </row>
    <row r="4" spans="1:16" s="10" customFormat="1" ht="35.450000000000003" customHeight="1" x14ac:dyDescent="0.2">
      <c r="A4" s="231"/>
      <c r="B4" s="206"/>
      <c r="C4" s="206"/>
      <c r="D4" s="126" t="s">
        <v>2</v>
      </c>
      <c r="E4" s="126" t="s">
        <v>3</v>
      </c>
      <c r="F4" s="126" t="s">
        <v>5</v>
      </c>
      <c r="G4" s="126" t="s">
        <v>2</v>
      </c>
      <c r="H4" s="126" t="s">
        <v>3</v>
      </c>
      <c r="I4" s="126" t="s">
        <v>5</v>
      </c>
      <c r="J4" s="126" t="s">
        <v>2</v>
      </c>
      <c r="K4" s="126" t="s">
        <v>3</v>
      </c>
      <c r="L4" s="126" t="s">
        <v>5</v>
      </c>
      <c r="M4" s="127" t="s">
        <v>2</v>
      </c>
      <c r="N4" s="126" t="s">
        <v>3</v>
      </c>
      <c r="O4" s="128" t="s">
        <v>5</v>
      </c>
      <c r="P4" s="56"/>
    </row>
    <row r="5" spans="1:16" s="11" customFormat="1" ht="23.25" customHeight="1" x14ac:dyDescent="0.2">
      <c r="A5" s="77" t="s">
        <v>56</v>
      </c>
      <c r="B5" s="79" t="s">
        <v>57</v>
      </c>
      <c r="C5" s="79" t="s">
        <v>58</v>
      </c>
      <c r="D5" s="79" t="s">
        <v>59</v>
      </c>
      <c r="E5" s="79" t="s">
        <v>60</v>
      </c>
      <c r="F5" s="79" t="s">
        <v>61</v>
      </c>
      <c r="G5" s="79" t="s">
        <v>62</v>
      </c>
      <c r="H5" s="79" t="s">
        <v>63</v>
      </c>
      <c r="I5" s="79" t="s">
        <v>64</v>
      </c>
      <c r="J5" s="79" t="s">
        <v>65</v>
      </c>
      <c r="K5" s="79" t="s">
        <v>66</v>
      </c>
      <c r="L5" s="79" t="s">
        <v>67</v>
      </c>
      <c r="M5" s="78" t="s">
        <v>68</v>
      </c>
      <c r="N5" s="79" t="s">
        <v>69</v>
      </c>
      <c r="O5" s="80" t="s">
        <v>70</v>
      </c>
      <c r="P5" s="17"/>
    </row>
    <row r="6" spans="1:16" s="10" customFormat="1" ht="28.5" customHeight="1" x14ac:dyDescent="0.2">
      <c r="A6" s="57" t="s">
        <v>109</v>
      </c>
      <c r="B6" s="131" t="s">
        <v>43</v>
      </c>
      <c r="C6" s="132" t="s">
        <v>45</v>
      </c>
      <c r="D6" s="133"/>
      <c r="E6" s="48"/>
      <c r="F6" s="134">
        <f>D6+E6</f>
        <v>0</v>
      </c>
      <c r="G6" s="133">
        <v>3</v>
      </c>
      <c r="H6" s="48"/>
      <c r="I6" s="134">
        <f>G6+H6</f>
        <v>3</v>
      </c>
      <c r="J6" s="133">
        <v>1</v>
      </c>
      <c r="K6" s="48"/>
      <c r="L6" s="134">
        <f>J6+K6</f>
        <v>1</v>
      </c>
      <c r="M6" s="135">
        <f>D6+G6+J6</f>
        <v>4</v>
      </c>
      <c r="N6" s="136">
        <f>E6+H6+K6</f>
        <v>0</v>
      </c>
      <c r="O6" s="49">
        <f>SUM(M6:N6)</f>
        <v>4</v>
      </c>
      <c r="P6" s="11"/>
    </row>
    <row r="7" spans="1:16" s="10" customFormat="1" ht="28.5" customHeight="1" x14ac:dyDescent="0.2">
      <c r="A7" s="58" t="s">
        <v>36</v>
      </c>
      <c r="B7" s="131" t="s">
        <v>44</v>
      </c>
      <c r="C7" s="138" t="s">
        <v>45</v>
      </c>
      <c r="D7" s="139">
        <v>4</v>
      </c>
      <c r="E7" s="20"/>
      <c r="F7" s="140">
        <f t="shared" ref="F7:F13" si="0">D7+E7</f>
        <v>4</v>
      </c>
      <c r="G7" s="139"/>
      <c r="H7" s="20"/>
      <c r="I7" s="140">
        <f t="shared" ref="I7:I13" si="1">G7+H7</f>
        <v>0</v>
      </c>
      <c r="J7" s="139"/>
      <c r="K7" s="20"/>
      <c r="L7" s="140">
        <f t="shared" ref="L7:L13" si="2">J7+K7</f>
        <v>0</v>
      </c>
      <c r="M7" s="135">
        <f t="shared" ref="M7:M13" si="3">D7+G7+J7</f>
        <v>4</v>
      </c>
      <c r="N7" s="136">
        <f t="shared" ref="N7:N13" si="4">E7+H7+K7</f>
        <v>0</v>
      </c>
      <c r="O7" s="49">
        <f t="shared" ref="O7:O13" si="5">SUM(M7:N7)</f>
        <v>4</v>
      </c>
      <c r="P7" s="11"/>
    </row>
    <row r="8" spans="1:16" s="10" customFormat="1" ht="28.5" customHeight="1" x14ac:dyDescent="0.2">
      <c r="A8" s="141" t="s">
        <v>37</v>
      </c>
      <c r="B8" s="137" t="s">
        <v>43</v>
      </c>
      <c r="C8" s="138" t="s">
        <v>45</v>
      </c>
      <c r="D8" s="139">
        <v>2</v>
      </c>
      <c r="E8" s="20"/>
      <c r="F8" s="140">
        <f t="shared" si="0"/>
        <v>2</v>
      </c>
      <c r="G8" s="139"/>
      <c r="H8" s="20"/>
      <c r="I8" s="140">
        <f t="shared" si="1"/>
        <v>0</v>
      </c>
      <c r="J8" s="139"/>
      <c r="K8" s="20"/>
      <c r="L8" s="140">
        <f t="shared" si="2"/>
        <v>0</v>
      </c>
      <c r="M8" s="135">
        <f t="shared" si="3"/>
        <v>2</v>
      </c>
      <c r="N8" s="136">
        <f t="shared" si="4"/>
        <v>0</v>
      </c>
      <c r="O8" s="49">
        <f t="shared" si="5"/>
        <v>2</v>
      </c>
      <c r="P8" s="11"/>
    </row>
    <row r="9" spans="1:16" s="10" customFormat="1" ht="28.5" customHeight="1" x14ac:dyDescent="0.2">
      <c r="A9" s="58" t="s">
        <v>49</v>
      </c>
      <c r="B9" s="137" t="s">
        <v>43</v>
      </c>
      <c r="C9" s="138" t="s">
        <v>46</v>
      </c>
      <c r="D9" s="139">
        <v>1</v>
      </c>
      <c r="E9" s="20"/>
      <c r="F9" s="140">
        <f t="shared" si="0"/>
        <v>1</v>
      </c>
      <c r="G9" s="139"/>
      <c r="H9" s="20"/>
      <c r="I9" s="140">
        <f t="shared" si="1"/>
        <v>0</v>
      </c>
      <c r="J9" s="139"/>
      <c r="K9" s="20"/>
      <c r="L9" s="140">
        <f t="shared" si="2"/>
        <v>0</v>
      </c>
      <c r="M9" s="135">
        <f t="shared" si="3"/>
        <v>1</v>
      </c>
      <c r="N9" s="136">
        <f t="shared" si="4"/>
        <v>0</v>
      </c>
      <c r="O9" s="49">
        <f t="shared" si="5"/>
        <v>1</v>
      </c>
      <c r="P9" s="11"/>
    </row>
    <row r="10" spans="1:16" s="10" customFormat="1" ht="28.5" customHeight="1" x14ac:dyDescent="0.2">
      <c r="A10" s="54" t="s">
        <v>128</v>
      </c>
      <c r="B10" s="137" t="s">
        <v>43</v>
      </c>
      <c r="C10" s="138" t="s">
        <v>46</v>
      </c>
      <c r="D10" s="139">
        <v>1</v>
      </c>
      <c r="E10" s="20"/>
      <c r="F10" s="140">
        <f t="shared" si="0"/>
        <v>1</v>
      </c>
      <c r="G10" s="139"/>
      <c r="H10" s="20"/>
      <c r="I10" s="140">
        <f t="shared" si="1"/>
        <v>0</v>
      </c>
      <c r="J10" s="139"/>
      <c r="K10" s="20"/>
      <c r="L10" s="140">
        <f t="shared" si="2"/>
        <v>0</v>
      </c>
      <c r="M10" s="135">
        <f>D10+G10+J10</f>
        <v>1</v>
      </c>
      <c r="N10" s="136">
        <f t="shared" si="4"/>
        <v>0</v>
      </c>
      <c r="O10" s="49">
        <f t="shared" si="5"/>
        <v>1</v>
      </c>
      <c r="P10" s="11"/>
    </row>
    <row r="11" spans="1:16" s="10" customFormat="1" ht="28.5" customHeight="1" x14ac:dyDescent="0.2">
      <c r="A11" s="58" t="s">
        <v>101</v>
      </c>
      <c r="B11" s="131" t="s">
        <v>44</v>
      </c>
      <c r="C11" s="138" t="s">
        <v>45</v>
      </c>
      <c r="D11" s="139"/>
      <c r="E11" s="20"/>
      <c r="F11" s="140">
        <f t="shared" si="0"/>
        <v>0</v>
      </c>
      <c r="G11" s="139"/>
      <c r="H11" s="20"/>
      <c r="I11" s="140">
        <f t="shared" si="1"/>
        <v>0</v>
      </c>
      <c r="J11" s="139">
        <v>3</v>
      </c>
      <c r="K11" s="20"/>
      <c r="L11" s="140">
        <f t="shared" si="2"/>
        <v>3</v>
      </c>
      <c r="M11" s="135">
        <f t="shared" si="3"/>
        <v>3</v>
      </c>
      <c r="N11" s="136">
        <f t="shared" si="4"/>
        <v>0</v>
      </c>
      <c r="O11" s="49">
        <f t="shared" si="5"/>
        <v>3</v>
      </c>
      <c r="P11" s="11"/>
    </row>
    <row r="12" spans="1:16" s="10" customFormat="1" ht="28.5" customHeight="1" x14ac:dyDescent="0.2">
      <c r="A12" s="58" t="s">
        <v>104</v>
      </c>
      <c r="B12" s="137" t="s">
        <v>43</v>
      </c>
      <c r="C12" s="138" t="s">
        <v>46</v>
      </c>
      <c r="D12" s="139"/>
      <c r="E12" s="20"/>
      <c r="F12" s="140">
        <f t="shared" si="0"/>
        <v>0</v>
      </c>
      <c r="G12" s="139"/>
      <c r="H12" s="20"/>
      <c r="I12" s="140">
        <f t="shared" si="1"/>
        <v>0</v>
      </c>
      <c r="J12" s="139">
        <v>1</v>
      </c>
      <c r="K12" s="20"/>
      <c r="L12" s="140">
        <f t="shared" si="2"/>
        <v>1</v>
      </c>
      <c r="M12" s="135">
        <f t="shared" si="3"/>
        <v>1</v>
      </c>
      <c r="N12" s="136">
        <f t="shared" si="4"/>
        <v>0</v>
      </c>
      <c r="O12" s="49">
        <f t="shared" si="5"/>
        <v>1</v>
      </c>
      <c r="P12" s="11"/>
    </row>
    <row r="13" spans="1:16" s="10" customFormat="1" ht="28.5" customHeight="1" x14ac:dyDescent="0.2">
      <c r="A13" s="59" t="s">
        <v>107</v>
      </c>
      <c r="B13" s="131" t="s">
        <v>44</v>
      </c>
      <c r="C13" s="142" t="s">
        <v>45</v>
      </c>
      <c r="D13" s="143"/>
      <c r="E13" s="144"/>
      <c r="F13" s="145">
        <f t="shared" si="0"/>
        <v>0</v>
      </c>
      <c r="G13" s="143"/>
      <c r="H13" s="144"/>
      <c r="I13" s="145">
        <f t="shared" si="1"/>
        <v>0</v>
      </c>
      <c r="J13" s="143">
        <v>2</v>
      </c>
      <c r="K13" s="144"/>
      <c r="L13" s="145">
        <f t="shared" si="2"/>
        <v>2</v>
      </c>
      <c r="M13" s="135">
        <f t="shared" si="3"/>
        <v>2</v>
      </c>
      <c r="N13" s="136">
        <f t="shared" si="4"/>
        <v>0</v>
      </c>
      <c r="O13" s="49">
        <f t="shared" si="5"/>
        <v>2</v>
      </c>
      <c r="P13" s="11"/>
    </row>
    <row r="14" spans="1:16" s="11" customFormat="1" ht="27.75" customHeight="1" thickBot="1" x14ac:dyDescent="0.25">
      <c r="A14" s="225" t="s">
        <v>28</v>
      </c>
      <c r="B14" s="226"/>
      <c r="C14" s="226"/>
      <c r="D14" s="88">
        <f>SUM(D6:D13)</f>
        <v>8</v>
      </c>
      <c r="E14" s="88">
        <f t="shared" ref="E14:N14" si="6">SUM(E6:E13)</f>
        <v>0</v>
      </c>
      <c r="F14" s="88">
        <f>SUM(F6:F13)</f>
        <v>8</v>
      </c>
      <c r="G14" s="88">
        <f t="shared" si="6"/>
        <v>3</v>
      </c>
      <c r="H14" s="88">
        <f t="shared" si="6"/>
        <v>0</v>
      </c>
      <c r="I14" s="88">
        <f>SUM(I6:I13)</f>
        <v>3</v>
      </c>
      <c r="J14" s="88">
        <f>SUM(J6:J13)</f>
        <v>7</v>
      </c>
      <c r="K14" s="88">
        <f t="shared" si="6"/>
        <v>0</v>
      </c>
      <c r="L14" s="88">
        <f>SUM(L6:L13)</f>
        <v>7</v>
      </c>
      <c r="M14" s="88">
        <f>SUM(M6:M13)</f>
        <v>18</v>
      </c>
      <c r="N14" s="88">
        <f t="shared" si="6"/>
        <v>0</v>
      </c>
      <c r="O14" s="89">
        <f>SUM(O6:O13)</f>
        <v>18</v>
      </c>
    </row>
    <row r="15" spans="1:16" ht="17.25" thickTop="1" x14ac:dyDescent="0.3"/>
  </sheetData>
  <sortState ref="Q17:R24">
    <sortCondition descending="1" ref="R17:R24"/>
  </sortState>
  <mergeCells count="9">
    <mergeCell ref="A1:O1"/>
    <mergeCell ref="A14:C14"/>
    <mergeCell ref="B3:B4"/>
    <mergeCell ref="C3:C4"/>
    <mergeCell ref="M3:O3"/>
    <mergeCell ref="A3:A4"/>
    <mergeCell ref="D3:F3"/>
    <mergeCell ref="G3:I3"/>
    <mergeCell ref="J3:L3"/>
  </mergeCells>
  <phoneticPr fontId="0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8" orientation="portrait" useFirstPageNumber="1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B050"/>
  </sheetPr>
  <dimension ref="A1:R22"/>
  <sheetViews>
    <sheetView zoomScaleNormal="100" workbookViewId="0">
      <pane ySplit="2" topLeftCell="A3" activePane="bottomLeft" state="frozen"/>
      <selection activeCell="R18" sqref="R17:R18"/>
      <selection pane="bottomLeft" activeCell="J8" sqref="J8"/>
    </sheetView>
  </sheetViews>
  <sheetFormatPr defaultColWidth="9.140625" defaultRowHeight="16.5" x14ac:dyDescent="0.3"/>
  <cols>
    <col min="1" max="1" width="19.140625" style="3" customWidth="1"/>
    <col min="2" max="3" width="12.28515625" style="3" customWidth="1"/>
    <col min="4" max="4" width="12.28515625" style="2" customWidth="1"/>
    <col min="5" max="6" width="12.28515625" style="3" customWidth="1"/>
    <col min="7" max="7" width="12.28515625" style="2" customWidth="1"/>
    <col min="8" max="8" width="5" style="3" customWidth="1"/>
    <col min="9" max="10" width="9.140625" style="3"/>
    <col min="11" max="11" width="12.28515625" style="3" customWidth="1"/>
    <col min="12" max="16384" width="9.140625" style="3"/>
  </cols>
  <sheetData>
    <row r="1" spans="1:7" s="2" customFormat="1" ht="35.25" customHeight="1" x14ac:dyDescent="0.3">
      <c r="A1" s="214" t="s">
        <v>161</v>
      </c>
      <c r="B1" s="215"/>
      <c r="C1" s="215"/>
      <c r="D1" s="215"/>
      <c r="E1" s="215"/>
      <c r="F1" s="215"/>
      <c r="G1" s="216"/>
    </row>
    <row r="2" spans="1:7" s="10" customFormat="1" ht="18.75" customHeight="1" x14ac:dyDescent="0.2">
      <c r="A2" s="129" t="s">
        <v>52</v>
      </c>
      <c r="B2" s="119" t="s">
        <v>43</v>
      </c>
      <c r="C2" s="120" t="s">
        <v>50</v>
      </c>
      <c r="D2" s="120" t="s">
        <v>5</v>
      </c>
      <c r="E2" s="119" t="s">
        <v>45</v>
      </c>
      <c r="F2" s="120" t="s">
        <v>46</v>
      </c>
      <c r="G2" s="121" t="s">
        <v>5</v>
      </c>
    </row>
    <row r="3" spans="1:7" s="10" customFormat="1" ht="16.899999999999999" customHeight="1" x14ac:dyDescent="0.2">
      <c r="A3" s="77" t="s">
        <v>56</v>
      </c>
      <c r="B3" s="78" t="s">
        <v>57</v>
      </c>
      <c r="C3" s="79" t="s">
        <v>58</v>
      </c>
      <c r="D3" s="79" t="s">
        <v>59</v>
      </c>
      <c r="E3" s="78" t="s">
        <v>60</v>
      </c>
      <c r="F3" s="79" t="s">
        <v>61</v>
      </c>
      <c r="G3" s="80" t="s">
        <v>62</v>
      </c>
    </row>
    <row r="4" spans="1:7" s="10" customFormat="1" ht="14.25" customHeight="1" x14ac:dyDescent="0.2">
      <c r="A4" s="58" t="s">
        <v>9</v>
      </c>
      <c r="B4" s="64">
        <v>0</v>
      </c>
      <c r="C4" s="65">
        <v>1</v>
      </c>
      <c r="D4" s="66">
        <f>SUM(B4:C4)</f>
        <v>1</v>
      </c>
      <c r="E4" s="64">
        <v>1</v>
      </c>
      <c r="F4" s="65">
        <v>0</v>
      </c>
      <c r="G4" s="67">
        <f t="shared" ref="G4" si="0">SUM(E4:F4)</f>
        <v>1</v>
      </c>
    </row>
    <row r="5" spans="1:7" s="10" customFormat="1" ht="14.25" customHeight="1" x14ac:dyDescent="0.2">
      <c r="A5" s="58" t="s">
        <v>53</v>
      </c>
      <c r="B5" s="64">
        <v>6</v>
      </c>
      <c r="C5" s="65">
        <v>37</v>
      </c>
      <c r="D5" s="66">
        <f t="shared" ref="D5:D13" si="1">SUM(B5:C5)</f>
        <v>43</v>
      </c>
      <c r="E5" s="64">
        <v>36</v>
      </c>
      <c r="F5" s="65">
        <v>7</v>
      </c>
      <c r="G5" s="67">
        <f>SUM(E5:F5)</f>
        <v>43</v>
      </c>
    </row>
    <row r="6" spans="1:7" s="10" customFormat="1" ht="14.25" customHeight="1" x14ac:dyDescent="0.2">
      <c r="A6" s="58" t="s">
        <v>54</v>
      </c>
      <c r="B6" s="64">
        <v>0</v>
      </c>
      <c r="C6" s="65">
        <v>2</v>
      </c>
      <c r="D6" s="66">
        <f t="shared" si="1"/>
        <v>2</v>
      </c>
      <c r="E6" s="64">
        <v>2</v>
      </c>
      <c r="F6" s="65">
        <v>0</v>
      </c>
      <c r="G6" s="67">
        <f t="shared" ref="G6:G13" si="2">SUM(E6:F6)</f>
        <v>2</v>
      </c>
    </row>
    <row r="7" spans="1:7" s="10" customFormat="1" ht="14.25" customHeight="1" x14ac:dyDescent="0.2">
      <c r="A7" s="58" t="s">
        <v>15</v>
      </c>
      <c r="B7" s="64">
        <v>11</v>
      </c>
      <c r="C7" s="65">
        <v>85</v>
      </c>
      <c r="D7" s="66">
        <f t="shared" si="1"/>
        <v>96</v>
      </c>
      <c r="E7" s="64">
        <v>92</v>
      </c>
      <c r="F7" s="65">
        <v>4</v>
      </c>
      <c r="G7" s="67">
        <f t="shared" si="2"/>
        <v>96</v>
      </c>
    </row>
    <row r="8" spans="1:7" s="10" customFormat="1" ht="14.25" customHeight="1" x14ac:dyDescent="0.2">
      <c r="A8" s="58" t="s">
        <v>17</v>
      </c>
      <c r="B8" s="64">
        <v>5</v>
      </c>
      <c r="C8" s="65">
        <v>43</v>
      </c>
      <c r="D8" s="66">
        <f t="shared" si="1"/>
        <v>48</v>
      </c>
      <c r="E8" s="64">
        <v>43</v>
      </c>
      <c r="F8" s="65">
        <v>5</v>
      </c>
      <c r="G8" s="67">
        <f t="shared" si="2"/>
        <v>48</v>
      </c>
    </row>
    <row r="9" spans="1:7" s="10" customFormat="1" ht="14.25" customHeight="1" x14ac:dyDescent="0.2">
      <c r="A9" s="58" t="s">
        <v>19</v>
      </c>
      <c r="B9" s="64">
        <v>4</v>
      </c>
      <c r="C9" s="65">
        <v>40</v>
      </c>
      <c r="D9" s="66">
        <f t="shared" si="1"/>
        <v>44</v>
      </c>
      <c r="E9" s="64">
        <v>40</v>
      </c>
      <c r="F9" s="65">
        <v>4</v>
      </c>
      <c r="G9" s="67">
        <f t="shared" si="2"/>
        <v>44</v>
      </c>
    </row>
    <row r="10" spans="1:7" s="10" customFormat="1" ht="14.25" customHeight="1" x14ac:dyDescent="0.2">
      <c r="A10" s="58" t="s">
        <v>110</v>
      </c>
      <c r="B10" s="64">
        <v>5</v>
      </c>
      <c r="C10" s="65">
        <v>19</v>
      </c>
      <c r="D10" s="66">
        <f t="shared" si="1"/>
        <v>24</v>
      </c>
      <c r="E10" s="64">
        <v>22</v>
      </c>
      <c r="F10" s="65">
        <v>2</v>
      </c>
      <c r="G10" s="67">
        <f t="shared" si="2"/>
        <v>24</v>
      </c>
    </row>
    <row r="11" spans="1:7" s="10" customFormat="1" ht="14.25" customHeight="1" x14ac:dyDescent="0.2">
      <c r="A11" s="58" t="s">
        <v>24</v>
      </c>
      <c r="B11" s="64">
        <v>0</v>
      </c>
      <c r="C11" s="65">
        <v>5</v>
      </c>
      <c r="D11" s="66">
        <f t="shared" si="1"/>
        <v>5</v>
      </c>
      <c r="E11" s="64">
        <v>5</v>
      </c>
      <c r="F11" s="65">
        <v>0</v>
      </c>
      <c r="G11" s="67">
        <f t="shared" si="2"/>
        <v>5</v>
      </c>
    </row>
    <row r="12" spans="1:7" s="10" customFormat="1" ht="14.25" customHeight="1" x14ac:dyDescent="0.2">
      <c r="A12" s="58" t="s">
        <v>111</v>
      </c>
      <c r="B12" s="64">
        <v>1</v>
      </c>
      <c r="C12" s="65">
        <v>38</v>
      </c>
      <c r="D12" s="66">
        <f t="shared" si="1"/>
        <v>39</v>
      </c>
      <c r="E12" s="64">
        <v>39</v>
      </c>
      <c r="F12" s="65">
        <v>0</v>
      </c>
      <c r="G12" s="67">
        <f t="shared" si="2"/>
        <v>39</v>
      </c>
    </row>
    <row r="13" spans="1:7" s="10" customFormat="1" ht="14.25" customHeight="1" x14ac:dyDescent="0.2">
      <c r="A13" s="72" t="s">
        <v>26</v>
      </c>
      <c r="B13" s="73">
        <v>7</v>
      </c>
      <c r="C13" s="74">
        <v>64</v>
      </c>
      <c r="D13" s="75">
        <f t="shared" si="1"/>
        <v>71</v>
      </c>
      <c r="E13" s="73">
        <v>70</v>
      </c>
      <c r="F13" s="74">
        <v>1</v>
      </c>
      <c r="G13" s="76">
        <f t="shared" si="2"/>
        <v>71</v>
      </c>
    </row>
    <row r="14" spans="1:7" s="11" customFormat="1" ht="14.25" customHeight="1" thickBot="1" x14ac:dyDescent="0.25">
      <c r="A14" s="81" t="s">
        <v>28</v>
      </c>
      <c r="B14" s="82">
        <f>SUM(B4:B13)</f>
        <v>39</v>
      </c>
      <c r="C14" s="83">
        <f>SUM(C4:C13)</f>
        <v>334</v>
      </c>
      <c r="D14" s="83">
        <f>SUM(D4:D13)</f>
        <v>373</v>
      </c>
      <c r="E14" s="82">
        <f>SUM(E4:E13)</f>
        <v>350</v>
      </c>
      <c r="F14" s="83">
        <f>SUM(F4:F13)</f>
        <v>23</v>
      </c>
      <c r="G14" s="84">
        <f>SUM(E14:F14)</f>
        <v>373</v>
      </c>
    </row>
    <row r="15" spans="1:7" s="2" customFormat="1" ht="39" customHeight="1" thickTop="1" x14ac:dyDescent="0.3">
      <c r="A15" s="233" t="s">
        <v>162</v>
      </c>
      <c r="B15" s="234"/>
      <c r="C15" s="234"/>
      <c r="D15" s="234"/>
      <c r="E15" s="234"/>
      <c r="F15" s="234"/>
      <c r="G15" s="235"/>
    </row>
    <row r="16" spans="1:7" s="10" customFormat="1" ht="16.899999999999999" customHeight="1" x14ac:dyDescent="0.2">
      <c r="A16" s="129" t="s">
        <v>52</v>
      </c>
      <c r="B16" s="120" t="s">
        <v>43</v>
      </c>
      <c r="C16" s="120" t="s">
        <v>50</v>
      </c>
      <c r="D16" s="120" t="s">
        <v>5</v>
      </c>
      <c r="E16" s="120" t="s">
        <v>45</v>
      </c>
      <c r="F16" s="120" t="s">
        <v>46</v>
      </c>
      <c r="G16" s="121" t="s">
        <v>5</v>
      </c>
    </row>
    <row r="17" spans="1:18" s="10" customFormat="1" ht="16.899999999999999" customHeight="1" x14ac:dyDescent="0.2">
      <c r="A17" s="77" t="s">
        <v>56</v>
      </c>
      <c r="B17" s="79" t="s">
        <v>57</v>
      </c>
      <c r="C17" s="79" t="s">
        <v>58</v>
      </c>
      <c r="D17" s="79" t="s">
        <v>59</v>
      </c>
      <c r="E17" s="79" t="s">
        <v>60</v>
      </c>
      <c r="F17" s="79" t="s">
        <v>61</v>
      </c>
      <c r="G17" s="80" t="s">
        <v>62</v>
      </c>
    </row>
    <row r="18" spans="1:18" s="10" customFormat="1" ht="15" customHeight="1" x14ac:dyDescent="0.2">
      <c r="A18" s="57" t="s">
        <v>32</v>
      </c>
      <c r="B18" s="60">
        <v>4</v>
      </c>
      <c r="C18" s="61">
        <v>4</v>
      </c>
      <c r="D18" s="62">
        <f>SUM(B18:C18)</f>
        <v>8</v>
      </c>
      <c r="E18" s="60">
        <v>6</v>
      </c>
      <c r="F18" s="61">
        <v>2</v>
      </c>
      <c r="G18" s="63">
        <f>SUM(E18:F18)</f>
        <v>8</v>
      </c>
    </row>
    <row r="19" spans="1:18" s="10" customFormat="1" ht="15" customHeight="1" x14ac:dyDescent="0.2">
      <c r="A19" s="58" t="s">
        <v>34</v>
      </c>
      <c r="B19" s="64">
        <v>2</v>
      </c>
      <c r="C19" s="65">
        <v>5</v>
      </c>
      <c r="D19" s="66">
        <f>SUM(B19:C19)</f>
        <v>7</v>
      </c>
      <c r="E19" s="64">
        <v>6</v>
      </c>
      <c r="F19" s="20">
        <v>1</v>
      </c>
      <c r="G19" s="67">
        <f t="shared" ref="G19:G20" si="3">SUM(E19:F19)</f>
        <v>7</v>
      </c>
    </row>
    <row r="20" spans="1:18" s="10" customFormat="1" ht="15" customHeight="1" x14ac:dyDescent="0.2">
      <c r="A20" s="59" t="s">
        <v>33</v>
      </c>
      <c r="B20" s="68">
        <v>3</v>
      </c>
      <c r="C20" s="69">
        <v>0</v>
      </c>
      <c r="D20" s="70">
        <f>SUM(B20:C20)</f>
        <v>3</v>
      </c>
      <c r="E20" s="68">
        <v>3</v>
      </c>
      <c r="F20" s="69"/>
      <c r="G20" s="71">
        <f t="shared" si="3"/>
        <v>3</v>
      </c>
    </row>
    <row r="21" spans="1:18" s="11" customFormat="1" ht="15" customHeight="1" thickBot="1" x14ac:dyDescent="0.25">
      <c r="A21" s="85" t="s">
        <v>28</v>
      </c>
      <c r="B21" s="86">
        <f t="shared" ref="B21:G21" si="4">SUM(B18:B20)</f>
        <v>9</v>
      </c>
      <c r="C21" s="86">
        <f t="shared" si="4"/>
        <v>9</v>
      </c>
      <c r="D21" s="86">
        <f t="shared" si="4"/>
        <v>18</v>
      </c>
      <c r="E21" s="86">
        <f>SUM(E18:E20)</f>
        <v>15</v>
      </c>
      <c r="F21" s="86">
        <f t="shared" si="4"/>
        <v>3</v>
      </c>
      <c r="G21" s="87">
        <f t="shared" si="4"/>
        <v>18</v>
      </c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7.25" thickTop="1" x14ac:dyDescent="0.3"/>
  </sheetData>
  <mergeCells count="2">
    <mergeCell ref="A1:G1"/>
    <mergeCell ref="A15:G15"/>
  </mergeCells>
  <phoneticPr fontId="0" type="noConversion"/>
  <printOptions horizontalCentered="1"/>
  <pageMargins left="0.39370078740157483" right="0.39370078740157483" top="0.59055118110236227" bottom="0.49" header="0.19685039370078741" footer="0.19685039370078741"/>
  <pageSetup paperSize="9" firstPageNumber="9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tab12.1 </vt:lpstr>
      <vt:lpstr>tab12.2</vt:lpstr>
      <vt:lpstr>tab12.3-5</vt:lpstr>
      <vt:lpstr>Tab12.6</vt:lpstr>
      <vt:lpstr>tab12.7</vt:lpstr>
      <vt:lpstr>tab12.8 &amp; 9</vt:lpstr>
      <vt:lpstr>'tab12.1 '!Print_Area</vt:lpstr>
      <vt:lpstr>tab12.2!Print_Area</vt:lpstr>
      <vt:lpstr>tab12.7!Print_Area</vt:lpstr>
      <vt:lpstr>'tab12.8 &amp; 9'!Print_Area</vt:lpstr>
    </vt:vector>
  </TitlesOfParts>
  <Company>CCO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DDG Office</cp:lastModifiedBy>
  <cp:lastPrinted>2024-10-17T10:56:51Z</cp:lastPrinted>
  <dcterms:created xsi:type="dcterms:W3CDTF">2007-10-03T22:25:56Z</dcterms:created>
  <dcterms:modified xsi:type="dcterms:W3CDTF">2026-02-19T06:59:35Z</dcterms:modified>
</cp:coreProperties>
</file>